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Максим\Google Диск\Продукты\Оценка проектов\"/>
    </mc:Choice>
  </mc:AlternateContent>
  <bookViews>
    <workbookView xWindow="0" yWindow="0" windowWidth="19200" windowHeight="6180" activeTab="1"/>
  </bookViews>
  <sheets>
    <sheet name="BackLog" sheetId="1" r:id="rId1"/>
    <sheet name="Charts" sheetId="6" r:id="rId2"/>
    <sheet name="Calcs" sheetId="5" r:id="rId3"/>
  </sheets>
  <definedNames>
    <definedName name="_xlnm._FilterDatabase" localSheetId="0" hidden="1">BackLog!$A$2:$E$2</definedName>
    <definedName name="AverageIn">Calcs!$C$4</definedName>
    <definedName name="AverageOut">Calcs!$C$3</definedName>
    <definedName name="DevIn">Calcs!$D$4</definedName>
    <definedName name="DevOut">Calcs!$D$3</definedName>
    <definedName name="LatestSprint">Calcs!$C$2</definedName>
    <definedName name="PreGameSize">Calcs!$C$1</definedName>
    <definedName name="WorkLeft">Calcs!$C$5</definedName>
  </definedNames>
  <calcPr calcId="152511"/>
</workbook>
</file>

<file path=xl/calcChain.xml><?xml version="1.0" encoding="utf-8"?>
<calcChain xmlns="http://schemas.openxmlformats.org/spreadsheetml/2006/main">
  <c r="C2" i="5" l="1"/>
  <c r="C1" i="5"/>
  <c r="E27" i="5" l="1"/>
  <c r="C28" i="5"/>
  <c r="A27" i="5"/>
  <c r="D28" i="5"/>
  <c r="L28" i="5" s="1"/>
  <c r="C27" i="5"/>
  <c r="E28" i="5"/>
  <c r="D27" i="5"/>
  <c r="L27" i="5" s="1"/>
  <c r="A28" i="5"/>
  <c r="D9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C8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K12" i="5" s="1"/>
  <c r="C11" i="5"/>
  <c r="K11" i="5" s="1"/>
  <c r="C10" i="5"/>
  <c r="K10" i="5" s="1"/>
  <c r="C9" i="5"/>
  <c r="L8" i="5"/>
  <c r="D26" i="5"/>
  <c r="L26" i="5" s="1"/>
  <c r="D25" i="5"/>
  <c r="L25" i="5" s="1"/>
  <c r="D24" i="5"/>
  <c r="L24" i="5" s="1"/>
  <c r="D23" i="5"/>
  <c r="L23" i="5" s="1"/>
  <c r="D22" i="5"/>
  <c r="L22" i="5" s="1"/>
  <c r="D21" i="5"/>
  <c r="L21" i="5" s="1"/>
  <c r="D20" i="5"/>
  <c r="L20" i="5" s="1"/>
  <c r="D19" i="5"/>
  <c r="L19" i="5" s="1"/>
  <c r="D18" i="5"/>
  <c r="L18" i="5" s="1"/>
  <c r="D17" i="5"/>
  <c r="L17" i="5" s="1"/>
  <c r="D16" i="5"/>
  <c r="L16" i="5" s="1"/>
  <c r="D15" i="5"/>
  <c r="L15" i="5" s="1"/>
  <c r="D14" i="5"/>
  <c r="L14" i="5" s="1"/>
  <c r="D13" i="5"/>
  <c r="L13" i="5" s="1"/>
  <c r="D12" i="5"/>
  <c r="L12" i="5" s="1"/>
  <c r="D11" i="5"/>
  <c r="L11" i="5" s="1"/>
  <c r="D10" i="5"/>
  <c r="L10" i="5" s="1"/>
  <c r="A8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K9" i="5" l="1"/>
  <c r="C3" i="5"/>
  <c r="D3" i="5"/>
  <c r="L9" i="5"/>
  <c r="D4" i="5"/>
  <c r="C4" i="5"/>
  <c r="K28" i="5"/>
  <c r="F28" i="5"/>
  <c r="F27" i="5"/>
  <c r="K27" i="5"/>
  <c r="F14" i="5"/>
  <c r="K14" i="5"/>
  <c r="F16" i="5"/>
  <c r="K16" i="5"/>
  <c r="F18" i="5"/>
  <c r="K18" i="5"/>
  <c r="F20" i="5"/>
  <c r="K20" i="5"/>
  <c r="F22" i="5"/>
  <c r="K22" i="5"/>
  <c r="F24" i="5"/>
  <c r="K24" i="5"/>
  <c r="F26" i="5"/>
  <c r="K26" i="5"/>
  <c r="E8" i="5"/>
  <c r="E9" i="5" s="1"/>
  <c r="E10" i="5" s="1"/>
  <c r="E11" i="5" s="1"/>
  <c r="E12" i="5" s="1"/>
  <c r="E13" i="5" s="1"/>
  <c r="K8" i="5"/>
  <c r="K13" i="5"/>
  <c r="F15" i="5"/>
  <c r="K15" i="5"/>
  <c r="F17" i="5"/>
  <c r="K17" i="5"/>
  <c r="F19" i="5"/>
  <c r="K19" i="5"/>
  <c r="F21" i="5"/>
  <c r="K21" i="5"/>
  <c r="F23" i="5"/>
  <c r="K23" i="5"/>
  <c r="F25" i="5"/>
  <c r="K25" i="5"/>
  <c r="F8" i="5"/>
  <c r="F9" i="5" s="1"/>
  <c r="F10" i="5" s="1"/>
  <c r="F11" i="5" s="1"/>
  <c r="F12" i="5" s="1"/>
  <c r="F13" i="5" s="1"/>
  <c r="C5" i="5"/>
  <c r="G10" i="5" l="1"/>
  <c r="H27" i="5"/>
  <c r="H28" i="5"/>
  <c r="G27" i="5"/>
  <c r="G28" i="5"/>
  <c r="H9" i="5"/>
  <c r="G9" i="5"/>
  <c r="H10" i="5"/>
  <c r="G8" i="5"/>
  <c r="H8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I10" i="5" l="1"/>
  <c r="I28" i="5"/>
  <c r="I27" i="5"/>
  <c r="I9" i="5"/>
  <c r="I23" i="5"/>
  <c r="I19" i="5"/>
  <c r="I15" i="5"/>
  <c r="I11" i="5"/>
  <c r="I21" i="5"/>
  <c r="I25" i="5"/>
  <c r="I17" i="5"/>
  <c r="I13" i="5"/>
  <c r="I26" i="5"/>
  <c r="I22" i="5"/>
  <c r="I18" i="5"/>
  <c r="I14" i="5"/>
  <c r="I8" i="5"/>
  <c r="J8" i="5" s="1"/>
  <c r="I24" i="5"/>
  <c r="J25" i="5" s="1"/>
  <c r="I20" i="5"/>
  <c r="I16" i="5"/>
  <c r="I12" i="5"/>
  <c r="J10" i="5" l="1"/>
  <c r="J11" i="5"/>
  <c r="J27" i="5"/>
  <c r="J28" i="5"/>
  <c r="J21" i="5"/>
  <c r="J23" i="5"/>
  <c r="J24" i="5"/>
  <c r="J19" i="5"/>
  <c r="J15" i="5"/>
  <c r="J12" i="5"/>
  <c r="J16" i="5"/>
  <c r="J9" i="5"/>
  <c r="J22" i="5"/>
  <c r="J26" i="5"/>
  <c r="J14" i="5"/>
  <c r="J13" i="5"/>
  <c r="J17" i="5"/>
  <c r="J18" i="5"/>
  <c r="J20" i="5"/>
</calcChain>
</file>

<file path=xl/sharedStrings.xml><?xml version="1.0" encoding="utf-8"?>
<sst xmlns="http://schemas.openxmlformats.org/spreadsheetml/2006/main" count="224" uniqueCount="222">
  <si>
    <t>Sprint</t>
  </si>
  <si>
    <t>Out(n)</t>
  </si>
  <si>
    <t>In(n)</t>
  </si>
  <si>
    <t>Pre-Game backlog:</t>
  </si>
  <si>
    <t>Work added</t>
  </si>
  <si>
    <t>N</t>
  </si>
  <si>
    <t>Work Left</t>
  </si>
  <si>
    <t>Av. In</t>
  </si>
  <si>
    <t>Av. Out</t>
  </si>
  <si>
    <t>Mean</t>
  </si>
  <si>
    <t>Dev</t>
  </si>
  <si>
    <t>Cumul</t>
  </si>
  <si>
    <t>Prob</t>
  </si>
  <si>
    <t>Задача</t>
  </si>
  <si>
    <t>Оценка</t>
  </si>
  <si>
    <t>Комментарий</t>
  </si>
  <si>
    <t>В какой спринт пришла</t>
  </si>
  <si>
    <t>В какой спринт сделали</t>
  </si>
  <si>
    <t>Latest Sprint:</t>
  </si>
  <si>
    <t>Work Completed</t>
  </si>
  <si>
    <t>Инструкция</t>
  </si>
  <si>
    <t>Задача 1</t>
  </si>
  <si>
    <t>Задача 2</t>
  </si>
  <si>
    <t>Задача 3</t>
  </si>
  <si>
    <t>Задача 4</t>
  </si>
  <si>
    <t>Задача 5</t>
  </si>
  <si>
    <t>Задача 6</t>
  </si>
  <si>
    <t>Задача 7</t>
  </si>
  <si>
    <t>Задача 8</t>
  </si>
  <si>
    <t>Задача 9</t>
  </si>
  <si>
    <t>Задача 10</t>
  </si>
  <si>
    <t>Задача 11</t>
  </si>
  <si>
    <t>Задача 12</t>
  </si>
  <si>
    <t>Задача 13</t>
  </si>
  <si>
    <t>Задача 14</t>
  </si>
  <si>
    <t>Задача 15</t>
  </si>
  <si>
    <t>cartmendum.ru</t>
  </si>
  <si>
    <t>Задача 16</t>
  </si>
  <si>
    <t>Задача 17</t>
  </si>
  <si>
    <t>Задача 18</t>
  </si>
  <si>
    <t>Задача 19</t>
  </si>
  <si>
    <t>Задача 20</t>
  </si>
  <si>
    <t>Задача 21</t>
  </si>
  <si>
    <t>Задача 22</t>
  </si>
  <si>
    <t>Задача 23</t>
  </si>
  <si>
    <t>Задача 24</t>
  </si>
  <si>
    <t>Задача 25</t>
  </si>
  <si>
    <t>Задача 26</t>
  </si>
  <si>
    <t>Задача 27</t>
  </si>
  <si>
    <t>Задача 28</t>
  </si>
  <si>
    <t>Задача 29</t>
  </si>
  <si>
    <t>Задача 30</t>
  </si>
  <si>
    <t>Задача 31</t>
  </si>
  <si>
    <t>Задача 32</t>
  </si>
  <si>
    <t>Задача 33</t>
  </si>
  <si>
    <t>Задача 34</t>
  </si>
  <si>
    <t>Задача 35</t>
  </si>
  <si>
    <t>Задача 36</t>
  </si>
  <si>
    <t>Задача 37</t>
  </si>
  <si>
    <t>Задача 38</t>
  </si>
  <si>
    <t>Задача 39</t>
  </si>
  <si>
    <t>Задача 40</t>
  </si>
  <si>
    <t>Задача 41</t>
  </si>
  <si>
    <t>Задача 42</t>
  </si>
  <si>
    <t>Задача 43</t>
  </si>
  <si>
    <t>Задача 44</t>
  </si>
  <si>
    <t>Задача 45</t>
  </si>
  <si>
    <t>Задача 46</t>
  </si>
  <si>
    <t>Задача 47</t>
  </si>
  <si>
    <t>Задача 48</t>
  </si>
  <si>
    <t>Задача 49</t>
  </si>
  <si>
    <t>Задача 50</t>
  </si>
  <si>
    <t>Задача 51</t>
  </si>
  <si>
    <t>Задача 52</t>
  </si>
  <si>
    <t>Задача 53</t>
  </si>
  <si>
    <t>Задача 54</t>
  </si>
  <si>
    <t>Задача 55</t>
  </si>
  <si>
    <t>Задача 56</t>
  </si>
  <si>
    <t>Задача 57</t>
  </si>
  <si>
    <t>Задача 58</t>
  </si>
  <si>
    <t>Задача 59</t>
  </si>
  <si>
    <t>Задача 60</t>
  </si>
  <si>
    <t>Задача 61</t>
  </si>
  <si>
    <t>Задача 62</t>
  </si>
  <si>
    <t>Задача 63</t>
  </si>
  <si>
    <t>Задача 64</t>
  </si>
  <si>
    <t>Задача 65</t>
  </si>
  <si>
    <t>Задача 66</t>
  </si>
  <si>
    <t>Задача 67</t>
  </si>
  <si>
    <t>Задача 68</t>
  </si>
  <si>
    <t>Задача 69</t>
  </si>
  <si>
    <t>Задача 70</t>
  </si>
  <si>
    <t>Задача 71</t>
  </si>
  <si>
    <t>Задача 72</t>
  </si>
  <si>
    <t>Задача 73</t>
  </si>
  <si>
    <t>Задача 74</t>
  </si>
  <si>
    <t>Задача 75</t>
  </si>
  <si>
    <t>Задача 76</t>
  </si>
  <si>
    <t>Задача 77</t>
  </si>
  <si>
    <t>Задача 78</t>
  </si>
  <si>
    <t>Задача 79</t>
  </si>
  <si>
    <t>Задача 80</t>
  </si>
  <si>
    <t>Задача 81</t>
  </si>
  <si>
    <t>Задача 82</t>
  </si>
  <si>
    <t>Задача 83</t>
  </si>
  <si>
    <t>Задача 84</t>
  </si>
  <si>
    <t>Задача 85</t>
  </si>
  <si>
    <t>Задача 86</t>
  </si>
  <si>
    <t>Задача 87</t>
  </si>
  <si>
    <t>Задача 88</t>
  </si>
  <si>
    <t>Задача 89</t>
  </si>
  <si>
    <t>Задача 90</t>
  </si>
  <si>
    <t>Задача 91</t>
  </si>
  <si>
    <t>Задача 92</t>
  </si>
  <si>
    <t>Задача 93</t>
  </si>
  <si>
    <t>Задача 94</t>
  </si>
  <si>
    <t>Задача 95</t>
  </si>
  <si>
    <t>Задача 96</t>
  </si>
  <si>
    <t>Задача 97</t>
  </si>
  <si>
    <t>Задача 98</t>
  </si>
  <si>
    <t>Задача 99</t>
  </si>
  <si>
    <t>Задача 100</t>
  </si>
  <si>
    <t>Задача 101</t>
  </si>
  <si>
    <t>Задача 102</t>
  </si>
  <si>
    <t>Задача 103</t>
  </si>
  <si>
    <t>Задача 104</t>
  </si>
  <si>
    <t>Задача 105</t>
  </si>
  <si>
    <t>Задача 106</t>
  </si>
  <si>
    <t>Задача 107</t>
  </si>
  <si>
    <t>Задача 108</t>
  </si>
  <si>
    <t>Задача 109</t>
  </si>
  <si>
    <t>Задача 110</t>
  </si>
  <si>
    <t>Задача 111</t>
  </si>
  <si>
    <t>Задача 112</t>
  </si>
  <si>
    <t>Задача 113</t>
  </si>
  <si>
    <t>Задача 114</t>
  </si>
  <si>
    <t>Задача 115</t>
  </si>
  <si>
    <t>Задача 116</t>
  </si>
  <si>
    <t>Задача 117</t>
  </si>
  <si>
    <t>Задача 118</t>
  </si>
  <si>
    <t>Задача 119</t>
  </si>
  <si>
    <t>Задача 120</t>
  </si>
  <si>
    <t>Задача 121</t>
  </si>
  <si>
    <t>Задача 122</t>
  </si>
  <si>
    <t>Задача 123</t>
  </si>
  <si>
    <t>Задача 124</t>
  </si>
  <si>
    <t>Задача 125</t>
  </si>
  <si>
    <t>Задача 126</t>
  </si>
  <si>
    <t>Задача 127</t>
  </si>
  <si>
    <t>Задача 128</t>
  </si>
  <si>
    <t>Задача 129</t>
  </si>
  <si>
    <t>Задача 130</t>
  </si>
  <si>
    <t>Задача 131</t>
  </si>
  <si>
    <t>Задача 132</t>
  </si>
  <si>
    <t>Задача 133</t>
  </si>
  <si>
    <t>Задача 134</t>
  </si>
  <si>
    <t>Задача 135</t>
  </si>
  <si>
    <t>Задача 136</t>
  </si>
  <si>
    <t>Задача 137</t>
  </si>
  <si>
    <t>Задача 138</t>
  </si>
  <si>
    <t>Задача 139</t>
  </si>
  <si>
    <t>Задача 140</t>
  </si>
  <si>
    <t>Задача 141</t>
  </si>
  <si>
    <t>Задача 142</t>
  </si>
  <si>
    <t>Задача 143</t>
  </si>
  <si>
    <t>Задача 144</t>
  </si>
  <si>
    <t>Задача 145</t>
  </si>
  <si>
    <t>Задача 146</t>
  </si>
  <si>
    <t>Задача 147</t>
  </si>
  <si>
    <t>Задача 148</t>
  </si>
  <si>
    <t>Задача 149</t>
  </si>
  <si>
    <t>Задача 150</t>
  </si>
  <si>
    <t>*** Добавленная задача 1</t>
  </si>
  <si>
    <t>*** Добавленная задача 2</t>
  </si>
  <si>
    <t>*** Добавленная задача 3</t>
  </si>
  <si>
    <t>*** Добавленная задача 4</t>
  </si>
  <si>
    <t>*** Добавленная задача 5</t>
  </si>
  <si>
    <t>*** Добавленная задача 6</t>
  </si>
  <si>
    <t>*** Добавленная задача 7</t>
  </si>
  <si>
    <t>*** Добавленная задача 8</t>
  </si>
  <si>
    <t>*** Добавленная задача 9</t>
  </si>
  <si>
    <t>*** Добавленная задача 10</t>
  </si>
  <si>
    <t>*** Добавленная задача 11</t>
  </si>
  <si>
    <t>*** Добавленная задача 12</t>
  </si>
  <si>
    <t>*** Добавленная задача 13</t>
  </si>
  <si>
    <t>*** Добавленная задача 14</t>
  </si>
  <si>
    <t>*** Добавленная задача 15</t>
  </si>
  <si>
    <t>*** Добавленная задача 16</t>
  </si>
  <si>
    <t>*** Добавленная задача 17</t>
  </si>
  <si>
    <t>*** Добавленная задача 18</t>
  </si>
  <si>
    <t>*** Добавленная задача 19</t>
  </si>
  <si>
    <t>*** Добавленная задача 20</t>
  </si>
  <si>
    <t>*** Добавленная задача 21</t>
  </si>
  <si>
    <t>*** Добавленная задача 22</t>
  </si>
  <si>
    <t>*** Добавленная задача 23</t>
  </si>
  <si>
    <t>*** Добавленная задача 24</t>
  </si>
  <si>
    <t>*** Добавленная задача 25</t>
  </si>
  <si>
    <t>*** Добавленная задача 26</t>
  </si>
  <si>
    <t>*** Добавленная задача 27</t>
  </si>
  <si>
    <t>*** Добавленная задача 28</t>
  </si>
  <si>
    <t>*** Добавленная задача 29</t>
  </si>
  <si>
    <t>*** Добавленная задача 30</t>
  </si>
  <si>
    <t>*** Добавленная задача 31</t>
  </si>
  <si>
    <t>*** Добавленная задача 32</t>
  </si>
  <si>
    <t>*** Добавленная задача 33</t>
  </si>
  <si>
    <t>*** Добавленная задача 34</t>
  </si>
  <si>
    <t>*** Добавленная задача 35</t>
  </si>
  <si>
    <t>*** Добавленная задача 36</t>
  </si>
  <si>
    <t>*** Добавленная задача 37</t>
  </si>
  <si>
    <t>*** Добавленная задача 38</t>
  </si>
  <si>
    <t>*** Добавленная задача 39</t>
  </si>
  <si>
    <t>*** Добавленная задача 40</t>
  </si>
  <si>
    <t>*** Добавленная задача 41</t>
  </si>
  <si>
    <t>*** Добавленная задача 42</t>
  </si>
  <si>
    <t>*** Добавленная задача 43</t>
  </si>
  <si>
    <t>*** Добавленная задача 44</t>
  </si>
  <si>
    <t>*** Добавленная задача 45</t>
  </si>
  <si>
    <t>*** Добавленная задача 46</t>
  </si>
  <si>
    <t>*** Добавленная задача 47</t>
  </si>
  <si>
    <t>*** Добавленная задача 48</t>
  </si>
  <si>
    <t>*** Добавленная задача 49</t>
  </si>
  <si>
    <t>*** Добавленная задача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</si>
</sst>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b/>
      <sz val="11"/>
      <color rgb="FFB54633"/>
      <name val="Calibri"/>
      <family val="2"/>
      <charset val="204"/>
    </font>
    <font>
      <u/>
      <sz val="11"/>
      <color theme="10"/>
      <name val="Calibri"/>
      <family val="2"/>
    </font>
    <font>
      <b/>
      <sz val="10"/>
      <color rgb="FFB54633"/>
      <name val="Calibri"/>
      <family val="2"/>
      <charset val="204"/>
    </font>
    <font>
      <u/>
      <sz val="14"/>
      <color theme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43">
    <xf numFmtId="0" fontId="0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2" fillId="7" borderId="1" applyNumberFormat="0" applyAlignment="0" applyProtection="0"/>
    <xf numFmtId="0" fontId="3" fillId="20" borderId="2" applyNumberFormat="0" applyAlignment="0" applyProtection="0"/>
    <xf numFmtId="0" fontId="4" fillId="20" borderId="1" applyNumberFormat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0" borderId="6" applyNumberFormat="0" applyFill="0" applyAlignment="0" applyProtection="0"/>
    <xf numFmtId="0" fontId="9" fillId="21" borderId="7" applyNumberFormat="0" applyAlignment="0" applyProtection="0"/>
    <xf numFmtId="0" fontId="10" fillId="0" borderId="0" applyNumberFormat="0" applyFill="0" applyBorder="0" applyAlignment="0" applyProtection="0"/>
    <xf numFmtId="0" fontId="11" fillId="22" borderId="0" applyNumberFormat="0" applyBorder="0" applyAlignment="0" applyProtection="0"/>
    <xf numFmtId="0" fontId="12" fillId="3" borderId="0" applyNumberFormat="0" applyBorder="0" applyAlignment="0" applyProtection="0"/>
    <xf numFmtId="0" fontId="13" fillId="0" borderId="0" applyNumberFormat="0" applyFill="0" applyBorder="0" applyAlignment="0" applyProtection="0"/>
    <xf numFmtId="0" fontId="17" fillId="23" borderId="8" applyNumberFormat="0" applyAlignment="0" applyProtection="0"/>
    <xf numFmtId="0" fontId="14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11">
    <xf numFmtId="0" fontId="0" fillId="0" borderId="0" xfId="0"/>
    <xf numFmtId="0" fontId="18" fillId="0" borderId="0" xfId="0" applyFont="1"/>
    <xf numFmtId="0" fontId="0" fillId="0" borderId="0" xfId="0" applyAlignment="1">
      <alignment wrapText="1"/>
    </xf>
    <xf numFmtId="1" fontId="0" fillId="0" borderId="0" xfId="0" applyNumberFormat="1"/>
    <xf numFmtId="1" fontId="18" fillId="0" borderId="0" xfId="0" applyNumberFormat="1" applyFont="1"/>
    <xf numFmtId="9" fontId="0" fillId="0" borderId="0" xfId="0" applyNumberFormat="1"/>
    <xf numFmtId="0" fontId="19" fillId="24" borderId="0" xfId="0" applyFont="1" applyFill="1" applyAlignment="1">
      <alignment horizontal="center" wrapText="1"/>
    </xf>
    <xf numFmtId="0" fontId="21" fillId="24" borderId="0" xfId="0" applyFont="1" applyFill="1" applyAlignment="1">
      <alignment horizontal="center" wrapText="1"/>
    </xf>
    <xf numFmtId="1" fontId="21" fillId="24" borderId="0" xfId="0" applyNumberFormat="1" applyFont="1" applyFill="1" applyAlignment="1">
      <alignment horizontal="center" wrapText="1"/>
    </xf>
    <xf numFmtId="0" fontId="22" fillId="0" borderId="0" xfId="42" applyFont="1" applyAlignment="1">
      <alignment horizontal="center"/>
    </xf>
    <xf numFmtId="0" fontId="20" fillId="0" borderId="0" xfId="42"/>
  </cellXfs>
  <cellStyles count="43">
    <cellStyle name="20% — акцент1" xfId="1" builtinId="30" customBuiltin="1"/>
    <cellStyle name="20% — акцент2" xfId="2" builtinId="34" customBuiltin="1"/>
    <cellStyle name="20% — акцент3" xfId="3" builtinId="38" customBuiltin="1"/>
    <cellStyle name="20% — акцент4" xfId="4" builtinId="42" customBuiltin="1"/>
    <cellStyle name="20% — акцент5" xfId="5" builtinId="46" customBuiltin="1"/>
    <cellStyle name="20% — акцент6" xfId="6" builtinId="50" customBuiltin="1"/>
    <cellStyle name="40% — акцент1" xfId="7" builtinId="31" customBuiltin="1"/>
    <cellStyle name="40% — акцент2" xfId="8" builtinId="35" customBuiltin="1"/>
    <cellStyle name="40% — акцент3" xfId="9" builtinId="39" customBuiltin="1"/>
    <cellStyle name="40% — акцент4" xfId="10" builtinId="43" customBuiltin="1"/>
    <cellStyle name="40% — акцент5" xfId="11" builtinId="47" customBuiltin="1"/>
    <cellStyle name="40% — акцент6" xfId="12" builtinId="51" customBuiltin="1"/>
    <cellStyle name="60% — акцент1" xfId="13" builtinId="32" customBuiltin="1"/>
    <cellStyle name="60% — акцент2" xfId="14" builtinId="36" customBuiltin="1"/>
    <cellStyle name="60% — акцент3" xfId="15" builtinId="40" customBuiltin="1"/>
    <cellStyle name="60% — акцент4" xfId="16" builtinId="44" customBuiltin="1"/>
    <cellStyle name="60% — акцент5" xfId="17" builtinId="48" customBuiltin="1"/>
    <cellStyle name="60% —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Гиперссылка" xfId="42" builtinId="8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mruColors>
      <color rgb="FFD68236"/>
      <color rgb="FFF6E1DE"/>
      <color rgb="FFB54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2400">
                <a:solidFill>
                  <a:schemeClr val="tx1"/>
                </a:solidFill>
              </a:rPr>
              <a:t>Расширенная диаграмма выгорания работ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clustered"/>
        <c:varyColors val="0"/>
        <c:ser>
          <c:idx val="3"/>
          <c:order val="3"/>
          <c:tx>
            <c:strRef>
              <c:f>Calcs!$J$7</c:f>
              <c:strCache>
                <c:ptCount val="1"/>
                <c:pt idx="0">
                  <c:v>Prob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Calcs!$B$8:$B$28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Calcs!$J$8:$J$28</c:f>
              <c:numCache>
                <c:formatCode>0%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4.3651748882211905E-11</c:v>
                </c:pt>
                <c:pt idx="7">
                  <c:v>3.5502739992310239E-7</c:v>
                </c:pt>
                <c:pt idx="8">
                  <c:v>5.9920094302445825E-5</c:v>
                </c:pt>
                <c:pt idx="9">
                  <c:v>1.4222878108517412E-3</c:v>
                </c:pt>
                <c:pt idx="10">
                  <c:v>1.0671841868027387E-2</c:v>
                </c:pt>
                <c:pt idx="11">
                  <c:v>3.832144045643382E-2</c:v>
                </c:pt>
                <c:pt idx="12">
                  <c:v>8.3750365555506079E-2</c:v>
                </c:pt>
                <c:pt idx="13">
                  <c:v>0.1292716458645059</c:v>
                </c:pt>
                <c:pt idx="14">
                  <c:v>0.15515898379471282</c:v>
                </c:pt>
                <c:pt idx="15">
                  <c:v>0.15445506158510058</c:v>
                </c:pt>
                <c:pt idx="16">
                  <c:v>0.13333042239872805</c:v>
                </c:pt>
                <c:pt idx="17">
                  <c:v>0.10301692429669962</c:v>
                </c:pt>
                <c:pt idx="18">
                  <c:v>7.290422965064336E-2</c:v>
                </c:pt>
                <c:pt idx="19">
                  <c:v>4.8074144211231351E-2</c:v>
                </c:pt>
                <c:pt idx="20">
                  <c:v>2.992505090835873E-2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2463264"/>
        <c:axId val="232462872"/>
      </c:barChart>
      <c:lineChart>
        <c:grouping val="standard"/>
        <c:varyColors val="0"/>
        <c:ser>
          <c:idx val="0"/>
          <c:order val="0"/>
          <c:tx>
            <c:strRef>
              <c:f>Calcs!$E$7</c:f>
              <c:strCache>
                <c:ptCount val="1"/>
                <c:pt idx="0">
                  <c:v>Work Completed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trendline>
            <c:spPr>
              <a:ln w="19050" cap="rnd">
                <a:solidFill>
                  <a:schemeClr val="tx1"/>
                </a:solidFill>
                <a:prstDash val="solid"/>
              </a:ln>
              <a:effectLst/>
            </c:spPr>
            <c:trendlineType val="linear"/>
            <c:dispRSqr val="0"/>
            <c:dispEq val="0"/>
          </c:trendline>
          <c:cat>
            <c:numRef>
              <c:f>Calcs!$B$8:$B$28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Calcs!$E$8:$E$28</c:f>
              <c:numCache>
                <c:formatCode>General</c:formatCode>
                <c:ptCount val="21"/>
                <c:pt idx="0">
                  <c:v>150</c:v>
                </c:pt>
                <c:pt idx="1">
                  <c:v>140</c:v>
                </c:pt>
                <c:pt idx="2">
                  <c:v>126</c:v>
                </c:pt>
                <c:pt idx="3">
                  <c:v>102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Calcs!$F$7</c:f>
              <c:strCache>
                <c:ptCount val="1"/>
                <c:pt idx="0">
                  <c:v>Work added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trendline>
            <c:spPr>
              <a:ln w="19050" cap="rnd">
                <a:solidFill>
                  <a:schemeClr val="tx1"/>
                </a:solidFill>
                <a:prstDash val="solid"/>
              </a:ln>
              <a:effectLst/>
            </c:spPr>
            <c:trendlineType val="linear"/>
            <c:dispRSqr val="0"/>
            <c:dispEq val="0"/>
          </c:trendline>
          <c:cat>
            <c:numRef>
              <c:f>Calcs!$B$8:$B$28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Calcs!$F$8:$F$28</c:f>
              <c:numCache>
                <c:formatCode>General</c:formatCode>
                <c:ptCount val="21"/>
                <c:pt idx="0">
                  <c:v>0</c:v>
                </c:pt>
                <c:pt idx="1">
                  <c:v>-9</c:v>
                </c:pt>
                <c:pt idx="2">
                  <c:v>-12</c:v>
                </c:pt>
                <c:pt idx="3">
                  <c:v>-17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upDownBars>
          <c:gapWidth val="219"/>
          <c:upBars>
            <c:spPr>
              <a:solidFill>
                <a:schemeClr val="lt1"/>
              </a:solidFill>
              <a:ln w="9525"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</c:upBars>
          <c:downBars>
            <c:spPr>
              <a:solidFill>
                <a:schemeClr val="accent1"/>
              </a:solidFill>
              <a:ln w="19050">
                <a:solidFill>
                  <a:schemeClr val="tx1">
                    <a:lumMod val="65000"/>
                    <a:lumOff val="35000"/>
                  </a:schemeClr>
                </a:solidFill>
              </a:ln>
              <a:effectLst>
                <a:glow>
                  <a:schemeClr val="accent1">
                    <a:alpha val="40000"/>
                  </a:schemeClr>
                </a:glow>
              </a:effectLst>
            </c:spPr>
          </c:downBars>
        </c:upDownBars>
        <c:marker val="1"/>
        <c:smooth val="0"/>
        <c:axId val="232461696"/>
        <c:axId val="232465224"/>
      </c:lineChart>
      <c:lineChart>
        <c:grouping val="standard"/>
        <c:varyColors val="0"/>
        <c:ser>
          <c:idx val="2"/>
          <c:order val="2"/>
          <c:tx>
            <c:strRef>
              <c:f>Calcs!$I$7</c:f>
              <c:strCache>
                <c:ptCount val="1"/>
                <c:pt idx="0">
                  <c:v>Cumul</c:v>
                </c:pt>
              </c:strCache>
            </c:strRef>
          </c:tx>
          <c:spPr>
            <a:ln w="381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9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Calcs!$B$8:$B$28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Calcs!$I$8:$I$28</c:f>
              <c:numCache>
                <c:formatCode>0%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4.3651748882211905E-11</c:v>
                </c:pt>
                <c:pt idx="7">
                  <c:v>3.5507105167198461E-7</c:v>
                </c:pt>
                <c:pt idx="8">
                  <c:v>6.027516535411781E-5</c:v>
                </c:pt>
                <c:pt idx="9">
                  <c:v>1.482562976205859E-3</c:v>
                </c:pt>
                <c:pt idx="10">
                  <c:v>1.2154404844233246E-2</c:v>
                </c:pt>
                <c:pt idx="11">
                  <c:v>5.0475845300667066E-2</c:v>
                </c:pt>
                <c:pt idx="12">
                  <c:v>0.13422621085617314</c:v>
                </c:pt>
                <c:pt idx="13">
                  <c:v>0.26349785672067905</c:v>
                </c:pt>
                <c:pt idx="14">
                  <c:v>0.41865684051539187</c:v>
                </c:pt>
                <c:pt idx="15">
                  <c:v>0.57311190210049245</c:v>
                </c:pt>
                <c:pt idx="16">
                  <c:v>0.70644232449922051</c:v>
                </c:pt>
                <c:pt idx="17">
                  <c:v>0.80945924879592013</c:v>
                </c:pt>
                <c:pt idx="18">
                  <c:v>0.88236347844656349</c:v>
                </c:pt>
                <c:pt idx="19">
                  <c:v>0.93043762265779484</c:v>
                </c:pt>
                <c:pt idx="20">
                  <c:v>0.96036267356615357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463264"/>
        <c:axId val="232462872"/>
      </c:lineChart>
      <c:catAx>
        <c:axId val="2324616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 sz="1800" b="1">
                    <a:solidFill>
                      <a:schemeClr val="tx1"/>
                    </a:solidFill>
                  </a:rPr>
                  <a:t>Номер итерации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32465224"/>
        <c:crossesAt val="0"/>
        <c:auto val="1"/>
        <c:lblAlgn val="ctr"/>
        <c:lblOffset val="100"/>
        <c:noMultiLvlLbl val="0"/>
      </c:catAx>
      <c:valAx>
        <c:axId val="232465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 sz="1800" b="1">
                    <a:solidFill>
                      <a:schemeClr val="tx1"/>
                    </a:solidFill>
                  </a:rPr>
                  <a:t>Объем работы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32461696"/>
        <c:crosses val="autoZero"/>
        <c:crossBetween val="between"/>
      </c:valAx>
      <c:valAx>
        <c:axId val="232462872"/>
        <c:scaling>
          <c:orientation val="minMax"/>
          <c:max val="1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 sz="1800" b="1">
                    <a:solidFill>
                      <a:schemeClr val="tx1"/>
                    </a:solidFill>
                  </a:rPr>
                  <a:t>Вероятность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32463264"/>
        <c:crosses val="max"/>
        <c:crossBetween val="between"/>
      </c:valAx>
      <c:catAx>
        <c:axId val="2324632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32462872"/>
        <c:crossesAt val="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74707</xdr:colOff>
      <xdr:row>0</xdr:row>
      <xdr:rowOff>43276</xdr:rowOff>
    </xdr:from>
    <xdr:to>
      <xdr:col>13</xdr:col>
      <xdr:colOff>89648</xdr:colOff>
      <xdr:row>22</xdr:row>
      <xdr:rowOff>74705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cartmendum.ru/" TargetMode="External"/><Relationship Id="rId1" Type="http://schemas.openxmlformats.org/officeDocument/2006/relationships/hyperlink" Target="http://mnogosdelal.ru/slidecasts/project-estimation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202"/>
  <sheetViews>
    <sheetView zoomScaleNormal="100" workbookViewId="0">
      <pane xSplit="1" ySplit="2" topLeftCell="B6" activePane="bottomRight" state="frozen"/>
      <selection pane="topRight" activeCell="B1" sqref="B1"/>
      <selection pane="bottomLeft" activeCell="A3" sqref="A3"/>
      <selection pane="bottomRight" activeCell="B161" sqref="B161"/>
    </sheetView>
  </sheetViews>
  <sheetFormatPr defaultRowHeight="14.25" x14ac:dyDescent="0.45"/>
  <cols>
    <col min="1" max="1" width="34.19921875" customWidth="1"/>
    <col min="2" max="2" width="16" customWidth="1"/>
    <col min="3" max="4" width="16" style="3" customWidth="1"/>
    <col min="5" max="5" width="37.19921875" customWidth="1"/>
    <col min="6" max="6" width="10.19921875" customWidth="1"/>
    <col min="7" max="7" width="14.53125" customWidth="1"/>
    <col min="8" max="8" width="14" customWidth="1"/>
  </cols>
  <sheetData>
    <row r="1" spans="1:5" ht="18" x14ac:dyDescent="0.55000000000000004">
      <c r="A1" s="9" t="s">
        <v>20</v>
      </c>
      <c r="B1" s="10" t="s">
        <v>36</v>
      </c>
    </row>
    <row r="2" spans="1:5" s="2" customFormat="1" ht="26.65" x14ac:dyDescent="0.45">
      <c r="A2" s="7" t="s">
        <v>13</v>
      </c>
      <c r="B2" s="7" t="s">
        <v>14</v>
      </c>
      <c r="C2" s="8" t="s">
        <v>16</v>
      </c>
      <c r="D2" s="8" t="s">
        <v>17</v>
      </c>
      <c r="E2" s="7" t="s">
        <v>15</v>
      </c>
    </row>
    <row r="3" spans="1:5" x14ac:dyDescent="0.45">
      <c r="A3" t="s">
        <v>21</v>
      </c>
      <c r="B3">
        <v>1</v>
      </c>
      <c r="C3" s="3">
        <v>0</v>
      </c>
      <c r="D3" s="3">
        <v>1</v>
      </c>
    </row>
    <row r="4" spans="1:5" x14ac:dyDescent="0.45">
      <c r="A4" t="s">
        <v>22</v>
      </c>
      <c r="B4">
        <v>1</v>
      </c>
      <c r="C4" s="3">
        <v>0</v>
      </c>
      <c r="D4" s="3">
        <v>1</v>
      </c>
    </row>
    <row r="5" spans="1:5" x14ac:dyDescent="0.45">
      <c r="A5" t="s">
        <v>23</v>
      </c>
      <c r="B5">
        <v>1</v>
      </c>
      <c r="C5" s="3">
        <v>0</v>
      </c>
      <c r="D5" s="3">
        <v>1</v>
      </c>
    </row>
    <row r="6" spans="1:5" x14ac:dyDescent="0.45">
      <c r="A6" t="s">
        <v>24</v>
      </c>
      <c r="B6">
        <v>1</v>
      </c>
      <c r="C6" s="3">
        <v>0</v>
      </c>
      <c r="D6" s="3">
        <v>1</v>
      </c>
    </row>
    <row r="7" spans="1:5" x14ac:dyDescent="0.45">
      <c r="A7" t="s">
        <v>25</v>
      </c>
      <c r="B7">
        <v>1</v>
      </c>
      <c r="C7" s="3">
        <v>0</v>
      </c>
      <c r="D7" s="3">
        <v>1</v>
      </c>
    </row>
    <row r="8" spans="1:5" x14ac:dyDescent="0.45">
      <c r="A8" t="s">
        <v>26</v>
      </c>
      <c r="B8">
        <v>1</v>
      </c>
      <c r="C8" s="3">
        <v>0</v>
      </c>
      <c r="D8" s="3">
        <v>1</v>
      </c>
    </row>
    <row r="9" spans="1:5" x14ac:dyDescent="0.45">
      <c r="A9" t="s">
        <v>27</v>
      </c>
      <c r="B9">
        <v>1</v>
      </c>
      <c r="C9" s="3">
        <v>0</v>
      </c>
      <c r="D9" s="3">
        <v>1</v>
      </c>
    </row>
    <row r="10" spans="1:5" x14ac:dyDescent="0.45">
      <c r="A10" t="s">
        <v>28</v>
      </c>
      <c r="B10">
        <v>1</v>
      </c>
      <c r="C10" s="3">
        <v>0</v>
      </c>
      <c r="D10" s="3">
        <v>1</v>
      </c>
    </row>
    <row r="11" spans="1:5" x14ac:dyDescent="0.45">
      <c r="A11" t="s">
        <v>29</v>
      </c>
      <c r="B11">
        <v>1</v>
      </c>
      <c r="C11" s="3">
        <v>0</v>
      </c>
      <c r="D11" s="3">
        <v>1</v>
      </c>
    </row>
    <row r="12" spans="1:5" x14ac:dyDescent="0.45">
      <c r="A12" t="s">
        <v>30</v>
      </c>
      <c r="B12">
        <v>1</v>
      </c>
      <c r="C12" s="3">
        <v>0</v>
      </c>
      <c r="D12" s="3">
        <v>1</v>
      </c>
    </row>
    <row r="13" spans="1:5" x14ac:dyDescent="0.45">
      <c r="A13" t="s">
        <v>31</v>
      </c>
      <c r="B13">
        <v>1</v>
      </c>
      <c r="C13" s="3">
        <v>0</v>
      </c>
      <c r="D13" s="3">
        <v>2</v>
      </c>
    </row>
    <row r="14" spans="1:5" x14ac:dyDescent="0.45">
      <c r="A14" t="s">
        <v>32</v>
      </c>
      <c r="B14">
        <v>1</v>
      </c>
      <c r="C14" s="3">
        <v>0</v>
      </c>
      <c r="D14" s="3">
        <v>2</v>
      </c>
    </row>
    <row r="15" spans="1:5" x14ac:dyDescent="0.45">
      <c r="A15" t="s">
        <v>33</v>
      </c>
      <c r="B15">
        <v>1</v>
      </c>
      <c r="C15" s="3">
        <v>0</v>
      </c>
      <c r="D15" s="3">
        <v>2</v>
      </c>
    </row>
    <row r="16" spans="1:5" x14ac:dyDescent="0.45">
      <c r="A16" t="s">
        <v>34</v>
      </c>
      <c r="B16">
        <v>1</v>
      </c>
      <c r="C16" s="3">
        <v>0</v>
      </c>
      <c r="D16" s="3">
        <v>2</v>
      </c>
    </row>
    <row r="17" spans="1:4" x14ac:dyDescent="0.45">
      <c r="A17" t="s">
        <v>35</v>
      </c>
      <c r="B17">
        <v>1</v>
      </c>
      <c r="C17" s="3">
        <v>0</v>
      </c>
      <c r="D17" s="3">
        <v>2</v>
      </c>
    </row>
    <row r="18" spans="1:4" x14ac:dyDescent="0.45">
      <c r="A18" t="s">
        <v>37</v>
      </c>
      <c r="B18">
        <v>1</v>
      </c>
      <c r="C18" s="3">
        <v>0</v>
      </c>
      <c r="D18" s="3">
        <v>2</v>
      </c>
    </row>
    <row r="19" spans="1:4" x14ac:dyDescent="0.45">
      <c r="A19" t="s">
        <v>38</v>
      </c>
      <c r="B19">
        <v>1</v>
      </c>
      <c r="C19" s="3">
        <v>0</v>
      </c>
      <c r="D19" s="3">
        <v>2</v>
      </c>
    </row>
    <row r="20" spans="1:4" x14ac:dyDescent="0.45">
      <c r="A20" t="s">
        <v>39</v>
      </c>
      <c r="B20">
        <v>1</v>
      </c>
      <c r="C20" s="3">
        <v>0</v>
      </c>
      <c r="D20" s="3">
        <v>2</v>
      </c>
    </row>
    <row r="21" spans="1:4" x14ac:dyDescent="0.45">
      <c r="A21" t="s">
        <v>40</v>
      </c>
      <c r="B21">
        <v>1</v>
      </c>
      <c r="C21" s="3">
        <v>0</v>
      </c>
      <c r="D21" s="3">
        <v>2</v>
      </c>
    </row>
    <row r="22" spans="1:4" x14ac:dyDescent="0.45">
      <c r="A22" t="s">
        <v>41</v>
      </c>
      <c r="B22">
        <v>1</v>
      </c>
      <c r="C22" s="3">
        <v>0</v>
      </c>
      <c r="D22" s="3">
        <v>2</v>
      </c>
    </row>
    <row r="23" spans="1:4" x14ac:dyDescent="0.45">
      <c r="A23" t="s">
        <v>42</v>
      </c>
      <c r="B23">
        <v>1</v>
      </c>
      <c r="C23" s="3">
        <v>0</v>
      </c>
      <c r="D23" s="3">
        <v>2</v>
      </c>
    </row>
    <row r="24" spans="1:4" x14ac:dyDescent="0.45">
      <c r="A24" t="s">
        <v>43</v>
      </c>
      <c r="B24">
        <v>1</v>
      </c>
      <c r="C24" s="3">
        <v>0</v>
      </c>
      <c r="D24" s="3">
        <v>2</v>
      </c>
    </row>
    <row r="25" spans="1:4" x14ac:dyDescent="0.45">
      <c r="A25" t="s">
        <v>44</v>
      </c>
      <c r="B25">
        <v>1</v>
      </c>
      <c r="C25" s="3">
        <v>0</v>
      </c>
      <c r="D25" s="3">
        <v>2</v>
      </c>
    </row>
    <row r="26" spans="1:4" x14ac:dyDescent="0.45">
      <c r="A26" t="s">
        <v>45</v>
      </c>
      <c r="B26">
        <v>1</v>
      </c>
      <c r="C26" s="3">
        <v>0</v>
      </c>
      <c r="D26" s="3">
        <v>2</v>
      </c>
    </row>
    <row r="27" spans="1:4" x14ac:dyDescent="0.45">
      <c r="A27" t="s">
        <v>46</v>
      </c>
      <c r="B27">
        <v>1</v>
      </c>
      <c r="C27" s="3">
        <v>0</v>
      </c>
      <c r="D27" s="3">
        <v>3</v>
      </c>
    </row>
    <row r="28" spans="1:4" x14ac:dyDescent="0.45">
      <c r="A28" t="s">
        <v>47</v>
      </c>
      <c r="B28">
        <v>1</v>
      </c>
      <c r="C28" s="3">
        <v>0</v>
      </c>
      <c r="D28" s="3">
        <v>3</v>
      </c>
    </row>
    <row r="29" spans="1:4" x14ac:dyDescent="0.45">
      <c r="A29" t="s">
        <v>48</v>
      </c>
      <c r="B29">
        <v>1</v>
      </c>
      <c r="C29" s="3">
        <v>0</v>
      </c>
      <c r="D29" s="3">
        <v>3</v>
      </c>
    </row>
    <row r="30" spans="1:4" x14ac:dyDescent="0.45">
      <c r="A30" t="s">
        <v>49</v>
      </c>
      <c r="B30">
        <v>1</v>
      </c>
      <c r="C30" s="3">
        <v>0</v>
      </c>
      <c r="D30" s="3">
        <v>3</v>
      </c>
    </row>
    <row r="31" spans="1:4" x14ac:dyDescent="0.45">
      <c r="A31" t="s">
        <v>50</v>
      </c>
      <c r="B31">
        <v>1</v>
      </c>
      <c r="C31" s="3">
        <v>0</v>
      </c>
      <c r="D31" s="3">
        <v>3</v>
      </c>
    </row>
    <row r="32" spans="1:4" x14ac:dyDescent="0.45">
      <c r="A32" t="s">
        <v>51</v>
      </c>
      <c r="B32">
        <v>1</v>
      </c>
      <c r="C32" s="3">
        <v>0</v>
      </c>
      <c r="D32" s="3">
        <v>3</v>
      </c>
    </row>
    <row r="33" spans="1:4" x14ac:dyDescent="0.45">
      <c r="A33" t="s">
        <v>52</v>
      </c>
      <c r="B33">
        <v>1</v>
      </c>
      <c r="C33" s="3">
        <v>0</v>
      </c>
      <c r="D33" s="3">
        <v>3</v>
      </c>
    </row>
    <row r="34" spans="1:4" x14ac:dyDescent="0.45">
      <c r="A34" t="s">
        <v>53</v>
      </c>
      <c r="B34">
        <v>1</v>
      </c>
      <c r="C34" s="3">
        <v>0</v>
      </c>
      <c r="D34" s="3">
        <v>3</v>
      </c>
    </row>
    <row r="35" spans="1:4" x14ac:dyDescent="0.45">
      <c r="A35" t="s">
        <v>54</v>
      </c>
      <c r="B35">
        <v>1</v>
      </c>
      <c r="C35" s="3">
        <v>0</v>
      </c>
      <c r="D35" s="3">
        <v>3</v>
      </c>
    </row>
    <row r="36" spans="1:4" x14ac:dyDescent="0.45">
      <c r="A36" t="s">
        <v>55</v>
      </c>
      <c r="B36">
        <v>1</v>
      </c>
      <c r="C36" s="3">
        <v>0</v>
      </c>
      <c r="D36" s="3">
        <v>3</v>
      </c>
    </row>
    <row r="37" spans="1:4" x14ac:dyDescent="0.45">
      <c r="A37" t="s">
        <v>56</v>
      </c>
      <c r="B37">
        <v>1</v>
      </c>
      <c r="C37" s="3">
        <v>0</v>
      </c>
      <c r="D37" s="3">
        <v>3</v>
      </c>
    </row>
    <row r="38" spans="1:4" x14ac:dyDescent="0.45">
      <c r="A38" t="s">
        <v>57</v>
      </c>
      <c r="B38">
        <v>1</v>
      </c>
      <c r="C38" s="3">
        <v>0</v>
      </c>
      <c r="D38" s="3">
        <v>3</v>
      </c>
    </row>
    <row r="39" spans="1:4" x14ac:dyDescent="0.45">
      <c r="A39" t="s">
        <v>58</v>
      </c>
      <c r="B39">
        <v>1</v>
      </c>
      <c r="C39" s="3">
        <v>0</v>
      </c>
      <c r="D39" s="3">
        <v>3</v>
      </c>
    </row>
    <row r="40" spans="1:4" x14ac:dyDescent="0.45">
      <c r="A40" t="s">
        <v>59</v>
      </c>
      <c r="B40">
        <v>1</v>
      </c>
      <c r="C40" s="3">
        <v>0</v>
      </c>
      <c r="D40" s="3">
        <v>3</v>
      </c>
    </row>
    <row r="41" spans="1:4" x14ac:dyDescent="0.45">
      <c r="A41" t="s">
        <v>60</v>
      </c>
      <c r="B41">
        <v>1</v>
      </c>
      <c r="C41" s="3">
        <v>0</v>
      </c>
      <c r="D41" s="3">
        <v>3</v>
      </c>
    </row>
    <row r="42" spans="1:4" x14ac:dyDescent="0.45">
      <c r="A42" t="s">
        <v>61</v>
      </c>
      <c r="B42">
        <v>1</v>
      </c>
      <c r="C42" s="3">
        <v>0</v>
      </c>
      <c r="D42" s="3">
        <v>3</v>
      </c>
    </row>
    <row r="43" spans="1:4" x14ac:dyDescent="0.45">
      <c r="A43" t="s">
        <v>62</v>
      </c>
      <c r="B43">
        <v>1</v>
      </c>
      <c r="C43" s="3">
        <v>0</v>
      </c>
      <c r="D43" s="3">
        <v>3</v>
      </c>
    </row>
    <row r="44" spans="1:4" x14ac:dyDescent="0.45">
      <c r="A44" t="s">
        <v>63</v>
      </c>
      <c r="B44">
        <v>1</v>
      </c>
      <c r="C44" s="3">
        <v>0</v>
      </c>
      <c r="D44" s="3">
        <v>3</v>
      </c>
    </row>
    <row r="45" spans="1:4" x14ac:dyDescent="0.45">
      <c r="A45" t="s">
        <v>64</v>
      </c>
      <c r="B45">
        <v>1</v>
      </c>
      <c r="C45" s="3">
        <v>0</v>
      </c>
      <c r="D45" s="3">
        <v>3</v>
      </c>
    </row>
    <row r="46" spans="1:4" x14ac:dyDescent="0.45">
      <c r="A46" t="s">
        <v>65</v>
      </c>
      <c r="B46">
        <v>1</v>
      </c>
      <c r="C46" s="3">
        <v>0</v>
      </c>
      <c r="D46" s="3">
        <v>3</v>
      </c>
    </row>
    <row r="47" spans="1:4" x14ac:dyDescent="0.45">
      <c r="A47" t="s">
        <v>66</v>
      </c>
      <c r="B47">
        <v>1</v>
      </c>
      <c r="C47" s="3">
        <v>0</v>
      </c>
      <c r="D47" s="3">
        <v>3</v>
      </c>
    </row>
    <row r="48" spans="1:4" x14ac:dyDescent="0.45">
      <c r="A48" t="s">
        <v>67</v>
      </c>
      <c r="B48">
        <v>1</v>
      </c>
      <c r="C48" s="3">
        <v>0</v>
      </c>
      <c r="D48" s="3">
        <v>3</v>
      </c>
    </row>
    <row r="49" spans="1:4" x14ac:dyDescent="0.45">
      <c r="A49" t="s">
        <v>68</v>
      </c>
      <c r="B49">
        <v>1</v>
      </c>
      <c r="C49" s="3">
        <v>0</v>
      </c>
      <c r="D49" s="3">
        <v>3</v>
      </c>
    </row>
    <row r="50" spans="1:4" x14ac:dyDescent="0.45">
      <c r="A50" t="s">
        <v>69</v>
      </c>
      <c r="B50">
        <v>1</v>
      </c>
      <c r="C50" s="3">
        <v>0</v>
      </c>
      <c r="D50" s="3">
        <v>3</v>
      </c>
    </row>
    <row r="51" spans="1:4" x14ac:dyDescent="0.45">
      <c r="A51" t="s">
        <v>70</v>
      </c>
      <c r="B51">
        <v>1</v>
      </c>
      <c r="C51" s="3">
        <v>0</v>
      </c>
    </row>
    <row r="52" spans="1:4" x14ac:dyDescent="0.45">
      <c r="A52" t="s">
        <v>71</v>
      </c>
      <c r="B52">
        <v>1</v>
      </c>
      <c r="C52" s="3">
        <v>0</v>
      </c>
    </row>
    <row r="53" spans="1:4" x14ac:dyDescent="0.45">
      <c r="A53" t="s">
        <v>72</v>
      </c>
      <c r="B53">
        <v>1</v>
      </c>
      <c r="C53" s="3">
        <v>0</v>
      </c>
    </row>
    <row r="54" spans="1:4" x14ac:dyDescent="0.45">
      <c r="A54" t="s">
        <v>73</v>
      </c>
      <c r="B54">
        <v>1</v>
      </c>
      <c r="C54" s="3">
        <v>0</v>
      </c>
    </row>
    <row r="55" spans="1:4" x14ac:dyDescent="0.45">
      <c r="A55" t="s">
        <v>74</v>
      </c>
      <c r="B55">
        <v>1</v>
      </c>
      <c r="C55" s="3">
        <v>0</v>
      </c>
    </row>
    <row r="56" spans="1:4" x14ac:dyDescent="0.45">
      <c r="A56" t="s">
        <v>75</v>
      </c>
      <c r="B56">
        <v>1</v>
      </c>
      <c r="C56" s="3">
        <v>0</v>
      </c>
    </row>
    <row r="57" spans="1:4" x14ac:dyDescent="0.45">
      <c r="A57" t="s">
        <v>76</v>
      </c>
      <c r="B57">
        <v>1</v>
      </c>
      <c r="C57" s="3">
        <v>0</v>
      </c>
    </row>
    <row r="58" spans="1:4" x14ac:dyDescent="0.45">
      <c r="A58" t="s">
        <v>77</v>
      </c>
      <c r="B58">
        <v>1</v>
      </c>
      <c r="C58" s="3">
        <v>0</v>
      </c>
    </row>
    <row r="59" spans="1:4" x14ac:dyDescent="0.45">
      <c r="A59" t="s">
        <v>78</v>
      </c>
      <c r="B59">
        <v>1</v>
      </c>
      <c r="C59" s="3">
        <v>0</v>
      </c>
    </row>
    <row r="60" spans="1:4" x14ac:dyDescent="0.45">
      <c r="A60" t="s">
        <v>79</v>
      </c>
      <c r="B60">
        <v>1</v>
      </c>
      <c r="C60" s="3">
        <v>0</v>
      </c>
    </row>
    <row r="61" spans="1:4" x14ac:dyDescent="0.45">
      <c r="A61" t="s">
        <v>80</v>
      </c>
      <c r="B61">
        <v>1</v>
      </c>
      <c r="C61" s="3">
        <v>0</v>
      </c>
    </row>
    <row r="62" spans="1:4" x14ac:dyDescent="0.45">
      <c r="A62" t="s">
        <v>81</v>
      </c>
      <c r="B62">
        <v>1</v>
      </c>
      <c r="C62" s="3">
        <v>0</v>
      </c>
    </row>
    <row r="63" spans="1:4" x14ac:dyDescent="0.45">
      <c r="A63" t="s">
        <v>82</v>
      </c>
      <c r="B63">
        <v>1</v>
      </c>
      <c r="C63" s="3">
        <v>0</v>
      </c>
    </row>
    <row r="64" spans="1:4" x14ac:dyDescent="0.45">
      <c r="A64" t="s">
        <v>83</v>
      </c>
      <c r="B64">
        <v>1</v>
      </c>
      <c r="C64" s="3">
        <v>0</v>
      </c>
    </row>
    <row r="65" spans="1:3" x14ac:dyDescent="0.45">
      <c r="A65" t="s">
        <v>84</v>
      </c>
      <c r="B65">
        <v>1</v>
      </c>
      <c r="C65" s="3">
        <v>0</v>
      </c>
    </row>
    <row r="66" spans="1:3" x14ac:dyDescent="0.45">
      <c r="A66" t="s">
        <v>85</v>
      </c>
      <c r="B66">
        <v>1</v>
      </c>
      <c r="C66" s="3">
        <v>0</v>
      </c>
    </row>
    <row r="67" spans="1:3" x14ac:dyDescent="0.45">
      <c r="A67" t="s">
        <v>86</v>
      </c>
      <c r="B67">
        <v>1</v>
      </c>
      <c r="C67" s="3">
        <v>0</v>
      </c>
    </row>
    <row r="68" spans="1:3" x14ac:dyDescent="0.45">
      <c r="A68" t="s">
        <v>87</v>
      </c>
      <c r="B68">
        <v>1</v>
      </c>
      <c r="C68" s="3">
        <v>0</v>
      </c>
    </row>
    <row r="69" spans="1:3" x14ac:dyDescent="0.45">
      <c r="A69" t="s">
        <v>88</v>
      </c>
      <c r="B69">
        <v>1</v>
      </c>
      <c r="C69" s="3">
        <v>0</v>
      </c>
    </row>
    <row r="70" spans="1:3" x14ac:dyDescent="0.45">
      <c r="A70" t="s">
        <v>89</v>
      </c>
      <c r="B70">
        <v>1</v>
      </c>
      <c r="C70" s="3">
        <v>0</v>
      </c>
    </row>
    <row r="71" spans="1:3" x14ac:dyDescent="0.45">
      <c r="A71" t="s">
        <v>90</v>
      </c>
      <c r="B71">
        <v>1</v>
      </c>
      <c r="C71" s="3">
        <v>0</v>
      </c>
    </row>
    <row r="72" spans="1:3" x14ac:dyDescent="0.45">
      <c r="A72" t="s">
        <v>91</v>
      </c>
      <c r="B72">
        <v>1</v>
      </c>
      <c r="C72" s="3">
        <v>0</v>
      </c>
    </row>
    <row r="73" spans="1:3" x14ac:dyDescent="0.45">
      <c r="A73" t="s">
        <v>92</v>
      </c>
      <c r="B73">
        <v>1</v>
      </c>
      <c r="C73" s="3">
        <v>0</v>
      </c>
    </row>
    <row r="74" spans="1:3" x14ac:dyDescent="0.45">
      <c r="A74" t="s">
        <v>93</v>
      </c>
      <c r="B74">
        <v>1</v>
      </c>
      <c r="C74" s="3">
        <v>0</v>
      </c>
    </row>
    <row r="75" spans="1:3" x14ac:dyDescent="0.45">
      <c r="A75" t="s">
        <v>94</v>
      </c>
      <c r="B75">
        <v>1</v>
      </c>
      <c r="C75" s="3">
        <v>0</v>
      </c>
    </row>
    <row r="76" spans="1:3" x14ac:dyDescent="0.45">
      <c r="A76" t="s">
        <v>95</v>
      </c>
      <c r="B76">
        <v>1</v>
      </c>
      <c r="C76" s="3">
        <v>0</v>
      </c>
    </row>
    <row r="77" spans="1:3" x14ac:dyDescent="0.45">
      <c r="A77" t="s">
        <v>96</v>
      </c>
      <c r="B77">
        <v>1</v>
      </c>
      <c r="C77" s="3">
        <v>0</v>
      </c>
    </row>
    <row r="78" spans="1:3" x14ac:dyDescent="0.45">
      <c r="A78" t="s">
        <v>97</v>
      </c>
      <c r="B78">
        <v>1</v>
      </c>
      <c r="C78" s="3">
        <v>0</v>
      </c>
    </row>
    <row r="79" spans="1:3" x14ac:dyDescent="0.45">
      <c r="A79" t="s">
        <v>98</v>
      </c>
      <c r="B79">
        <v>1</v>
      </c>
      <c r="C79" s="3">
        <v>0</v>
      </c>
    </row>
    <row r="80" spans="1:3" x14ac:dyDescent="0.45">
      <c r="A80" t="s">
        <v>99</v>
      </c>
      <c r="B80">
        <v>1</v>
      </c>
      <c r="C80" s="3">
        <v>0</v>
      </c>
    </row>
    <row r="81" spans="1:3" x14ac:dyDescent="0.45">
      <c r="A81" t="s">
        <v>100</v>
      </c>
      <c r="B81">
        <v>1</v>
      </c>
      <c r="C81" s="3">
        <v>0</v>
      </c>
    </row>
    <row r="82" spans="1:3" x14ac:dyDescent="0.45">
      <c r="A82" t="s">
        <v>101</v>
      </c>
      <c r="B82">
        <v>1</v>
      </c>
      <c r="C82" s="3">
        <v>0</v>
      </c>
    </row>
    <row r="83" spans="1:3" x14ac:dyDescent="0.45">
      <c r="A83" t="s">
        <v>102</v>
      </c>
      <c r="B83">
        <v>1</v>
      </c>
      <c r="C83" s="3">
        <v>0</v>
      </c>
    </row>
    <row r="84" spans="1:3" x14ac:dyDescent="0.45">
      <c r="A84" t="s">
        <v>103</v>
      </c>
      <c r="B84">
        <v>1</v>
      </c>
      <c r="C84" s="3">
        <v>0</v>
      </c>
    </row>
    <row r="85" spans="1:3" x14ac:dyDescent="0.45">
      <c r="A85" t="s">
        <v>104</v>
      </c>
      <c r="B85">
        <v>1</v>
      </c>
      <c r="C85" s="3">
        <v>0</v>
      </c>
    </row>
    <row r="86" spans="1:3" x14ac:dyDescent="0.45">
      <c r="A86" t="s">
        <v>105</v>
      </c>
      <c r="B86">
        <v>1</v>
      </c>
      <c r="C86" s="3">
        <v>0</v>
      </c>
    </row>
    <row r="87" spans="1:3" x14ac:dyDescent="0.45">
      <c r="A87" t="s">
        <v>106</v>
      </c>
      <c r="B87">
        <v>1</v>
      </c>
      <c r="C87" s="3">
        <v>0</v>
      </c>
    </row>
    <row r="88" spans="1:3" x14ac:dyDescent="0.45">
      <c r="A88" t="s">
        <v>107</v>
      </c>
      <c r="B88">
        <v>1</v>
      </c>
      <c r="C88" s="3">
        <v>0</v>
      </c>
    </row>
    <row r="89" spans="1:3" x14ac:dyDescent="0.45">
      <c r="A89" t="s">
        <v>108</v>
      </c>
      <c r="B89">
        <v>1</v>
      </c>
      <c r="C89" s="3">
        <v>0</v>
      </c>
    </row>
    <row r="90" spans="1:3" x14ac:dyDescent="0.45">
      <c r="A90" t="s">
        <v>109</v>
      </c>
      <c r="B90">
        <v>1</v>
      </c>
      <c r="C90" s="3">
        <v>0</v>
      </c>
    </row>
    <row r="91" spans="1:3" x14ac:dyDescent="0.45">
      <c r="A91" t="s">
        <v>110</v>
      </c>
      <c r="B91">
        <v>1</v>
      </c>
      <c r="C91" s="3">
        <v>0</v>
      </c>
    </row>
    <row r="92" spans="1:3" x14ac:dyDescent="0.45">
      <c r="A92" t="s">
        <v>111</v>
      </c>
      <c r="B92">
        <v>1</v>
      </c>
      <c r="C92" s="3">
        <v>0</v>
      </c>
    </row>
    <row r="93" spans="1:3" x14ac:dyDescent="0.45">
      <c r="A93" t="s">
        <v>112</v>
      </c>
      <c r="B93">
        <v>1</v>
      </c>
      <c r="C93" s="3">
        <v>0</v>
      </c>
    </row>
    <row r="94" spans="1:3" x14ac:dyDescent="0.45">
      <c r="A94" t="s">
        <v>113</v>
      </c>
      <c r="B94">
        <v>1</v>
      </c>
      <c r="C94" s="3">
        <v>0</v>
      </c>
    </row>
    <row r="95" spans="1:3" x14ac:dyDescent="0.45">
      <c r="A95" t="s">
        <v>114</v>
      </c>
      <c r="B95">
        <v>1</v>
      </c>
      <c r="C95" s="3">
        <v>0</v>
      </c>
    </row>
    <row r="96" spans="1:3" x14ac:dyDescent="0.45">
      <c r="A96" t="s">
        <v>115</v>
      </c>
      <c r="B96">
        <v>1</v>
      </c>
      <c r="C96" s="3">
        <v>0</v>
      </c>
    </row>
    <row r="97" spans="1:3" x14ac:dyDescent="0.45">
      <c r="A97" t="s">
        <v>116</v>
      </c>
      <c r="B97">
        <v>1</v>
      </c>
      <c r="C97" s="3">
        <v>0</v>
      </c>
    </row>
    <row r="98" spans="1:3" x14ac:dyDescent="0.45">
      <c r="A98" t="s">
        <v>117</v>
      </c>
      <c r="B98">
        <v>1</v>
      </c>
      <c r="C98" s="3">
        <v>0</v>
      </c>
    </row>
    <row r="99" spans="1:3" x14ac:dyDescent="0.45">
      <c r="A99" t="s">
        <v>118</v>
      </c>
      <c r="B99">
        <v>1</v>
      </c>
      <c r="C99" s="3">
        <v>0</v>
      </c>
    </row>
    <row r="100" spans="1:3" x14ac:dyDescent="0.45">
      <c r="A100" t="s">
        <v>119</v>
      </c>
      <c r="B100">
        <v>1</v>
      </c>
      <c r="C100" s="3">
        <v>0</v>
      </c>
    </row>
    <row r="101" spans="1:3" x14ac:dyDescent="0.45">
      <c r="A101" t="s">
        <v>120</v>
      </c>
      <c r="B101">
        <v>1</v>
      </c>
      <c r="C101" s="3">
        <v>0</v>
      </c>
    </row>
    <row r="102" spans="1:3" x14ac:dyDescent="0.45">
      <c r="A102" t="s">
        <v>121</v>
      </c>
      <c r="B102">
        <v>1</v>
      </c>
      <c r="C102" s="3">
        <v>0</v>
      </c>
    </row>
    <row r="103" spans="1:3" x14ac:dyDescent="0.45">
      <c r="A103" t="s">
        <v>122</v>
      </c>
      <c r="B103">
        <v>1</v>
      </c>
      <c r="C103" s="3">
        <v>0</v>
      </c>
    </row>
    <row r="104" spans="1:3" x14ac:dyDescent="0.45">
      <c r="A104" t="s">
        <v>123</v>
      </c>
      <c r="B104">
        <v>1</v>
      </c>
      <c r="C104" s="3">
        <v>0</v>
      </c>
    </row>
    <row r="105" spans="1:3" x14ac:dyDescent="0.45">
      <c r="A105" t="s">
        <v>124</v>
      </c>
      <c r="B105">
        <v>1</v>
      </c>
      <c r="C105" s="3">
        <v>0</v>
      </c>
    </row>
    <row r="106" spans="1:3" x14ac:dyDescent="0.45">
      <c r="A106" t="s">
        <v>125</v>
      </c>
      <c r="B106">
        <v>1</v>
      </c>
      <c r="C106" s="3">
        <v>0</v>
      </c>
    </row>
    <row r="107" spans="1:3" x14ac:dyDescent="0.45">
      <c r="A107" t="s">
        <v>126</v>
      </c>
      <c r="B107">
        <v>1</v>
      </c>
      <c r="C107" s="3">
        <v>0</v>
      </c>
    </row>
    <row r="108" spans="1:3" x14ac:dyDescent="0.45">
      <c r="A108" t="s">
        <v>127</v>
      </c>
      <c r="B108">
        <v>1</v>
      </c>
      <c r="C108" s="3">
        <v>0</v>
      </c>
    </row>
    <row r="109" spans="1:3" x14ac:dyDescent="0.45">
      <c r="A109" t="s">
        <v>128</v>
      </c>
      <c r="B109">
        <v>1</v>
      </c>
      <c r="C109" s="3">
        <v>0</v>
      </c>
    </row>
    <row r="110" spans="1:3" x14ac:dyDescent="0.45">
      <c r="A110" t="s">
        <v>129</v>
      </c>
      <c r="B110">
        <v>1</v>
      </c>
      <c r="C110" s="3">
        <v>0</v>
      </c>
    </row>
    <row r="111" spans="1:3" x14ac:dyDescent="0.45">
      <c r="A111" t="s">
        <v>130</v>
      </c>
      <c r="B111">
        <v>1</v>
      </c>
      <c r="C111" s="3">
        <v>0</v>
      </c>
    </row>
    <row r="112" spans="1:3" x14ac:dyDescent="0.45">
      <c r="A112" t="s">
        <v>131</v>
      </c>
      <c r="B112">
        <v>1</v>
      </c>
      <c r="C112" s="3">
        <v>0</v>
      </c>
    </row>
    <row r="113" spans="1:3" x14ac:dyDescent="0.45">
      <c r="A113" t="s">
        <v>132</v>
      </c>
      <c r="B113">
        <v>1</v>
      </c>
      <c r="C113" s="3">
        <v>0</v>
      </c>
    </row>
    <row r="114" spans="1:3" x14ac:dyDescent="0.45">
      <c r="A114" t="s">
        <v>133</v>
      </c>
      <c r="B114">
        <v>1</v>
      </c>
      <c r="C114" s="3">
        <v>0</v>
      </c>
    </row>
    <row r="115" spans="1:3" x14ac:dyDescent="0.45">
      <c r="A115" t="s">
        <v>134</v>
      </c>
      <c r="B115">
        <v>1</v>
      </c>
      <c r="C115" s="3">
        <v>0</v>
      </c>
    </row>
    <row r="116" spans="1:3" x14ac:dyDescent="0.45">
      <c r="A116" t="s">
        <v>135</v>
      </c>
      <c r="B116">
        <v>1</v>
      </c>
      <c r="C116" s="3">
        <v>0</v>
      </c>
    </row>
    <row r="117" spans="1:3" x14ac:dyDescent="0.45">
      <c r="A117" t="s">
        <v>136</v>
      </c>
      <c r="B117">
        <v>1</v>
      </c>
      <c r="C117" s="3">
        <v>0</v>
      </c>
    </row>
    <row r="118" spans="1:3" x14ac:dyDescent="0.45">
      <c r="A118" t="s">
        <v>137</v>
      </c>
      <c r="B118">
        <v>1</v>
      </c>
      <c r="C118" s="3">
        <v>0</v>
      </c>
    </row>
    <row r="119" spans="1:3" x14ac:dyDescent="0.45">
      <c r="A119" t="s">
        <v>138</v>
      </c>
      <c r="B119">
        <v>1</v>
      </c>
      <c r="C119" s="3">
        <v>0</v>
      </c>
    </row>
    <row r="120" spans="1:3" x14ac:dyDescent="0.45">
      <c r="A120" t="s">
        <v>139</v>
      </c>
      <c r="B120">
        <v>1</v>
      </c>
      <c r="C120" s="3">
        <v>0</v>
      </c>
    </row>
    <row r="121" spans="1:3" x14ac:dyDescent="0.45">
      <c r="A121" t="s">
        <v>140</v>
      </c>
      <c r="B121">
        <v>1</v>
      </c>
      <c r="C121" s="3">
        <v>0</v>
      </c>
    </row>
    <row r="122" spans="1:3" x14ac:dyDescent="0.45">
      <c r="A122" t="s">
        <v>141</v>
      </c>
      <c r="B122">
        <v>1</v>
      </c>
      <c r="C122" s="3">
        <v>0</v>
      </c>
    </row>
    <row r="123" spans="1:3" x14ac:dyDescent="0.45">
      <c r="A123" t="s">
        <v>142</v>
      </c>
      <c r="B123">
        <v>1</v>
      </c>
      <c r="C123" s="3">
        <v>0</v>
      </c>
    </row>
    <row r="124" spans="1:3" x14ac:dyDescent="0.45">
      <c r="A124" t="s">
        <v>143</v>
      </c>
      <c r="B124">
        <v>1</v>
      </c>
      <c r="C124" s="3">
        <v>0</v>
      </c>
    </row>
    <row r="125" spans="1:3" x14ac:dyDescent="0.45">
      <c r="A125" t="s">
        <v>144</v>
      </c>
      <c r="B125">
        <v>1</v>
      </c>
      <c r="C125" s="3">
        <v>0</v>
      </c>
    </row>
    <row r="126" spans="1:3" x14ac:dyDescent="0.45">
      <c r="A126" t="s">
        <v>145</v>
      </c>
      <c r="B126">
        <v>1</v>
      </c>
      <c r="C126" s="3">
        <v>0</v>
      </c>
    </row>
    <row r="127" spans="1:3" x14ac:dyDescent="0.45">
      <c r="A127" t="s">
        <v>146</v>
      </c>
      <c r="B127">
        <v>1</v>
      </c>
      <c r="C127" s="3">
        <v>0</v>
      </c>
    </row>
    <row r="128" spans="1:3" x14ac:dyDescent="0.45">
      <c r="A128" t="s">
        <v>147</v>
      </c>
      <c r="B128">
        <v>1</v>
      </c>
      <c r="C128" s="3">
        <v>0</v>
      </c>
    </row>
    <row r="129" spans="1:3" x14ac:dyDescent="0.45">
      <c r="A129" t="s">
        <v>148</v>
      </c>
      <c r="B129">
        <v>1</v>
      </c>
      <c r="C129" s="3">
        <v>0</v>
      </c>
    </row>
    <row r="130" spans="1:3" x14ac:dyDescent="0.45">
      <c r="A130" t="s">
        <v>149</v>
      </c>
      <c r="B130">
        <v>1</v>
      </c>
      <c r="C130" s="3">
        <v>0</v>
      </c>
    </row>
    <row r="131" spans="1:3" x14ac:dyDescent="0.45">
      <c r="A131" t="s">
        <v>150</v>
      </c>
      <c r="B131">
        <v>1</v>
      </c>
      <c r="C131" s="3">
        <v>0</v>
      </c>
    </row>
    <row r="132" spans="1:3" x14ac:dyDescent="0.45">
      <c r="A132" t="s">
        <v>151</v>
      </c>
      <c r="B132">
        <v>1</v>
      </c>
      <c r="C132" s="3">
        <v>0</v>
      </c>
    </row>
    <row r="133" spans="1:3" x14ac:dyDescent="0.45">
      <c r="A133" t="s">
        <v>152</v>
      </c>
      <c r="B133">
        <v>1</v>
      </c>
      <c r="C133" s="3">
        <v>0</v>
      </c>
    </row>
    <row r="134" spans="1:3" x14ac:dyDescent="0.45">
      <c r="A134" t="s">
        <v>153</v>
      </c>
      <c r="B134">
        <v>1</v>
      </c>
      <c r="C134" s="3">
        <v>0</v>
      </c>
    </row>
    <row r="135" spans="1:3" x14ac:dyDescent="0.45">
      <c r="A135" t="s">
        <v>154</v>
      </c>
      <c r="B135">
        <v>1</v>
      </c>
      <c r="C135" s="3">
        <v>0</v>
      </c>
    </row>
    <row r="136" spans="1:3" x14ac:dyDescent="0.45">
      <c r="A136" t="s">
        <v>155</v>
      </c>
      <c r="B136">
        <v>1</v>
      </c>
      <c r="C136" s="3">
        <v>0</v>
      </c>
    </row>
    <row r="137" spans="1:3" x14ac:dyDescent="0.45">
      <c r="A137" t="s">
        <v>156</v>
      </c>
      <c r="B137">
        <v>1</v>
      </c>
      <c r="C137" s="3">
        <v>0</v>
      </c>
    </row>
    <row r="138" spans="1:3" x14ac:dyDescent="0.45">
      <c r="A138" t="s">
        <v>157</v>
      </c>
      <c r="B138">
        <v>1</v>
      </c>
      <c r="C138" s="3">
        <v>0</v>
      </c>
    </row>
    <row r="139" spans="1:3" x14ac:dyDescent="0.45">
      <c r="A139" t="s">
        <v>158</v>
      </c>
      <c r="B139">
        <v>1</v>
      </c>
      <c r="C139" s="3">
        <v>0</v>
      </c>
    </row>
    <row r="140" spans="1:3" x14ac:dyDescent="0.45">
      <c r="A140" t="s">
        <v>159</v>
      </c>
      <c r="B140">
        <v>1</v>
      </c>
      <c r="C140" s="3">
        <v>0</v>
      </c>
    </row>
    <row r="141" spans="1:3" x14ac:dyDescent="0.45">
      <c r="A141" t="s">
        <v>160</v>
      </c>
      <c r="B141">
        <v>1</v>
      </c>
      <c r="C141" s="3">
        <v>0</v>
      </c>
    </row>
    <row r="142" spans="1:3" x14ac:dyDescent="0.45">
      <c r="A142" t="s">
        <v>161</v>
      </c>
      <c r="B142">
        <v>1</v>
      </c>
      <c r="C142" s="3">
        <v>0</v>
      </c>
    </row>
    <row r="143" spans="1:3" x14ac:dyDescent="0.45">
      <c r="A143" t="s">
        <v>162</v>
      </c>
      <c r="B143">
        <v>1</v>
      </c>
      <c r="C143" s="3">
        <v>0</v>
      </c>
    </row>
    <row r="144" spans="1:3" x14ac:dyDescent="0.45">
      <c r="A144" t="s">
        <v>163</v>
      </c>
      <c r="B144">
        <v>1</v>
      </c>
      <c r="C144" s="3">
        <v>0</v>
      </c>
    </row>
    <row r="145" spans="1:3" x14ac:dyDescent="0.45">
      <c r="A145" t="s">
        <v>164</v>
      </c>
      <c r="B145">
        <v>1</v>
      </c>
      <c r="C145" s="3">
        <v>0</v>
      </c>
    </row>
    <row r="146" spans="1:3" x14ac:dyDescent="0.45">
      <c r="A146" t="s">
        <v>165</v>
      </c>
      <c r="B146">
        <v>1</v>
      </c>
      <c r="C146" s="3">
        <v>0</v>
      </c>
    </row>
    <row r="147" spans="1:3" x14ac:dyDescent="0.45">
      <c r="A147" t="s">
        <v>166</v>
      </c>
      <c r="B147">
        <v>1</v>
      </c>
      <c r="C147" s="3">
        <v>0</v>
      </c>
    </row>
    <row r="148" spans="1:3" x14ac:dyDescent="0.45">
      <c r="A148" t="s">
        <v>167</v>
      </c>
      <c r="B148">
        <v>1</v>
      </c>
      <c r="C148" s="3">
        <v>0</v>
      </c>
    </row>
    <row r="149" spans="1:3" x14ac:dyDescent="0.45">
      <c r="A149" t="s">
        <v>168</v>
      </c>
      <c r="B149">
        <v>1</v>
      </c>
      <c r="C149" s="3">
        <v>0</v>
      </c>
    </row>
    <row r="150" spans="1:3" x14ac:dyDescent="0.45">
      <c r="A150" t="s">
        <v>169</v>
      </c>
      <c r="B150">
        <v>1</v>
      </c>
      <c r="C150" s="3">
        <v>0</v>
      </c>
    </row>
    <row r="151" spans="1:3" x14ac:dyDescent="0.45">
      <c r="A151" t="s">
        <v>170</v>
      </c>
      <c r="B151">
        <v>1</v>
      </c>
      <c r="C151" s="3">
        <v>0</v>
      </c>
    </row>
    <row r="152" spans="1:3" x14ac:dyDescent="0.45">
      <c r="A152" t="s">
        <v>171</v>
      </c>
      <c r="B152">
        <v>1</v>
      </c>
      <c r="C152" s="3">
        <v>0</v>
      </c>
    </row>
    <row r="153" spans="1:3" x14ac:dyDescent="0.45">
      <c r="A153" t="s">
        <v>172</v>
      </c>
      <c r="B153">
        <v>1</v>
      </c>
      <c r="C153" s="3">
        <v>1</v>
      </c>
    </row>
    <row r="154" spans="1:3" x14ac:dyDescent="0.45">
      <c r="A154" t="s">
        <v>173</v>
      </c>
      <c r="B154">
        <v>5</v>
      </c>
      <c r="C154" s="3">
        <v>1</v>
      </c>
    </row>
    <row r="155" spans="1:3" x14ac:dyDescent="0.45">
      <c r="A155" t="s">
        <v>174</v>
      </c>
      <c r="B155">
        <v>1</v>
      </c>
      <c r="C155" s="3">
        <v>1</v>
      </c>
    </row>
    <row r="156" spans="1:3" x14ac:dyDescent="0.45">
      <c r="A156" t="s">
        <v>175</v>
      </c>
      <c r="B156">
        <v>1</v>
      </c>
      <c r="C156" s="3">
        <v>1</v>
      </c>
    </row>
    <row r="157" spans="1:3" x14ac:dyDescent="0.45">
      <c r="A157" t="s">
        <v>176</v>
      </c>
      <c r="B157">
        <v>1</v>
      </c>
      <c r="C157" s="3">
        <v>1</v>
      </c>
    </row>
    <row r="158" spans="1:3" x14ac:dyDescent="0.45">
      <c r="A158" t="s">
        <v>177</v>
      </c>
      <c r="B158">
        <v>1</v>
      </c>
      <c r="C158" s="3">
        <v>2</v>
      </c>
    </row>
    <row r="159" spans="1:3" x14ac:dyDescent="0.45">
      <c r="A159" t="s">
        <v>178</v>
      </c>
      <c r="B159">
        <v>1</v>
      </c>
      <c r="C159" s="3">
        <v>2</v>
      </c>
    </row>
    <row r="160" spans="1:3" x14ac:dyDescent="0.45">
      <c r="A160" t="s">
        <v>179</v>
      </c>
      <c r="B160">
        <v>1</v>
      </c>
      <c r="C160" s="3">
        <v>2</v>
      </c>
    </row>
    <row r="161" spans="1:3" x14ac:dyDescent="0.45">
      <c r="A161" t="s">
        <v>180</v>
      </c>
      <c r="B161">
        <v>5</v>
      </c>
      <c r="C161" s="3">
        <v>3</v>
      </c>
    </row>
    <row r="162" spans="1:3" x14ac:dyDescent="0.45">
      <c r="A162" t="s">
        <v>181</v>
      </c>
      <c r="B162">
        <v>1</v>
      </c>
    </row>
    <row r="163" spans="1:3" x14ac:dyDescent="0.45">
      <c r="A163" t="s">
        <v>182</v>
      </c>
      <c r="B163">
        <v>1</v>
      </c>
    </row>
    <row r="164" spans="1:3" x14ac:dyDescent="0.45">
      <c r="A164" t="s">
        <v>183</v>
      </c>
      <c r="B164">
        <v>1</v>
      </c>
    </row>
    <row r="165" spans="1:3" x14ac:dyDescent="0.45">
      <c r="A165" t="s">
        <v>184</v>
      </c>
      <c r="B165">
        <v>1</v>
      </c>
    </row>
    <row r="166" spans="1:3" x14ac:dyDescent="0.45">
      <c r="A166" t="s">
        <v>185</v>
      </c>
      <c r="B166">
        <v>1</v>
      </c>
    </row>
    <row r="167" spans="1:3" x14ac:dyDescent="0.45">
      <c r="A167" t="s">
        <v>186</v>
      </c>
      <c r="B167">
        <v>1</v>
      </c>
    </row>
    <row r="168" spans="1:3" x14ac:dyDescent="0.45">
      <c r="A168" t="s">
        <v>187</v>
      </c>
      <c r="B168">
        <v>1</v>
      </c>
    </row>
    <row r="169" spans="1:3" x14ac:dyDescent="0.45">
      <c r="A169" t="s">
        <v>188</v>
      </c>
      <c r="B169">
        <v>1</v>
      </c>
    </row>
    <row r="170" spans="1:3" x14ac:dyDescent="0.45">
      <c r="A170" t="s">
        <v>189</v>
      </c>
      <c r="B170">
        <v>1</v>
      </c>
    </row>
    <row r="171" spans="1:3" x14ac:dyDescent="0.45">
      <c r="A171" t="s">
        <v>190</v>
      </c>
      <c r="B171">
        <v>1</v>
      </c>
    </row>
    <row r="172" spans="1:3" x14ac:dyDescent="0.45">
      <c r="A172" t="s">
        <v>191</v>
      </c>
      <c r="B172">
        <v>1</v>
      </c>
    </row>
    <row r="173" spans="1:3" x14ac:dyDescent="0.45">
      <c r="A173" t="s">
        <v>192</v>
      </c>
      <c r="B173">
        <v>1</v>
      </c>
    </row>
    <row r="174" spans="1:3" x14ac:dyDescent="0.45">
      <c r="A174" t="s">
        <v>193</v>
      </c>
      <c r="B174">
        <v>1</v>
      </c>
    </row>
    <row r="175" spans="1:3" x14ac:dyDescent="0.45">
      <c r="A175" t="s">
        <v>194</v>
      </c>
      <c r="B175">
        <v>1</v>
      </c>
    </row>
    <row r="176" spans="1:3" x14ac:dyDescent="0.45">
      <c r="A176" t="s">
        <v>195</v>
      </c>
      <c r="B176">
        <v>1</v>
      </c>
    </row>
    <row r="177" spans="1:2" x14ac:dyDescent="0.45">
      <c r="A177" t="s">
        <v>196</v>
      </c>
      <c r="B177">
        <v>1</v>
      </c>
    </row>
    <row r="178" spans="1:2" x14ac:dyDescent="0.45">
      <c r="A178" t="s">
        <v>197</v>
      </c>
      <c r="B178">
        <v>1</v>
      </c>
    </row>
    <row r="179" spans="1:2" x14ac:dyDescent="0.45">
      <c r="A179" t="s">
        <v>198</v>
      </c>
      <c r="B179">
        <v>1</v>
      </c>
    </row>
    <row r="180" spans="1:2" x14ac:dyDescent="0.45">
      <c r="A180" t="s">
        <v>199</v>
      </c>
      <c r="B180">
        <v>1</v>
      </c>
    </row>
    <row r="181" spans="1:2" x14ac:dyDescent="0.45">
      <c r="A181" t="s">
        <v>200</v>
      </c>
      <c r="B181">
        <v>1</v>
      </c>
    </row>
    <row r="182" spans="1:2" x14ac:dyDescent="0.45">
      <c r="A182" t="s">
        <v>201</v>
      </c>
      <c r="B182">
        <v>1</v>
      </c>
    </row>
    <row r="183" spans="1:2" x14ac:dyDescent="0.45">
      <c r="A183" t="s">
        <v>202</v>
      </c>
      <c r="B183">
        <v>1</v>
      </c>
    </row>
    <row r="184" spans="1:2" x14ac:dyDescent="0.45">
      <c r="A184" t="s">
        <v>203</v>
      </c>
      <c r="B184">
        <v>1</v>
      </c>
    </row>
    <row r="185" spans="1:2" x14ac:dyDescent="0.45">
      <c r="A185" t="s">
        <v>204</v>
      </c>
      <c r="B185">
        <v>1</v>
      </c>
    </row>
    <row r="186" spans="1:2" x14ac:dyDescent="0.45">
      <c r="A186" t="s">
        <v>205</v>
      </c>
      <c r="B186">
        <v>1</v>
      </c>
    </row>
    <row r="187" spans="1:2" x14ac:dyDescent="0.45">
      <c r="A187" t="s">
        <v>206</v>
      </c>
      <c r="B187">
        <v>1</v>
      </c>
    </row>
    <row r="188" spans="1:2" x14ac:dyDescent="0.45">
      <c r="A188" t="s">
        <v>207</v>
      </c>
      <c r="B188">
        <v>1</v>
      </c>
    </row>
    <row r="189" spans="1:2" x14ac:dyDescent="0.45">
      <c r="A189" t="s">
        <v>208</v>
      </c>
      <c r="B189">
        <v>1</v>
      </c>
    </row>
    <row r="190" spans="1:2" x14ac:dyDescent="0.45">
      <c r="A190" t="s">
        <v>209</v>
      </c>
      <c r="B190">
        <v>1</v>
      </c>
    </row>
    <row r="191" spans="1:2" x14ac:dyDescent="0.45">
      <c r="A191" t="s">
        <v>210</v>
      </c>
      <c r="B191">
        <v>1</v>
      </c>
    </row>
    <row r="192" spans="1:2" x14ac:dyDescent="0.45">
      <c r="A192" t="s">
        <v>211</v>
      </c>
      <c r="B192">
        <v>1</v>
      </c>
    </row>
    <row r="193" spans="1:2" x14ac:dyDescent="0.45">
      <c r="A193" t="s">
        <v>212</v>
      </c>
      <c r="B193">
        <v>1</v>
      </c>
    </row>
    <row r="194" spans="1:2" x14ac:dyDescent="0.45">
      <c r="A194" t="s">
        <v>213</v>
      </c>
      <c r="B194">
        <v>1</v>
      </c>
    </row>
    <row r="195" spans="1:2" x14ac:dyDescent="0.45">
      <c r="A195" t="s">
        <v>214</v>
      </c>
      <c r="B195">
        <v>1</v>
      </c>
    </row>
    <row r="196" spans="1:2" x14ac:dyDescent="0.45">
      <c r="A196" t="s">
        <v>215</v>
      </c>
      <c r="B196">
        <v>1</v>
      </c>
    </row>
    <row r="197" spans="1:2" x14ac:dyDescent="0.45">
      <c r="A197" t="s">
        <v>216</v>
      </c>
      <c r="B197">
        <v>1</v>
      </c>
    </row>
    <row r="198" spans="1:2" x14ac:dyDescent="0.45">
      <c r="A198" t="s">
        <v>217</v>
      </c>
      <c r="B198">
        <v>1</v>
      </c>
    </row>
    <row r="199" spans="1:2" x14ac:dyDescent="0.45">
      <c r="A199" t="s">
        <v>218</v>
      </c>
      <c r="B199">
        <v>1</v>
      </c>
    </row>
    <row r="200" spans="1:2" x14ac:dyDescent="0.45">
      <c r="A200" t="s">
        <v>219</v>
      </c>
      <c r="B200">
        <v>1</v>
      </c>
    </row>
    <row r="201" spans="1:2" x14ac:dyDescent="0.45">
      <c r="A201" t="s">
        <v>220</v>
      </c>
      <c r="B201">
        <v>1</v>
      </c>
    </row>
    <row r="202" spans="1:2" x14ac:dyDescent="0.45">
      <c r="A202" t="s">
        <v>221</v>
      </c>
      <c r="B202">
        <v>1</v>
      </c>
    </row>
  </sheetData>
  <autoFilter ref="A2:E2"/>
  <hyperlinks>
    <hyperlink ref="A1" r:id="rId1"/>
    <hyperlink ref="B1" r:id="rId2"/>
  </hyperlinks>
  <pageMargins left="0.7" right="0.7" top="0.75" bottom="0.75" header="0.51180555555555551" footer="0.51180555555555551"/>
  <pageSetup firstPageNumber="0" orientation="portrait" horizontalDpi="300" verticalDpi="300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Normal="100" workbookViewId="0">
      <selection activeCell="N23" sqref="N23"/>
    </sheetView>
  </sheetViews>
  <sheetFormatPr defaultRowHeight="14.25" x14ac:dyDescent="0.4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L28"/>
  <sheetViews>
    <sheetView workbookViewId="0">
      <selection activeCell="D10" sqref="D10"/>
    </sheetView>
  </sheetViews>
  <sheetFormatPr defaultRowHeight="14.25" x14ac:dyDescent="0.45"/>
  <cols>
    <col min="1" max="1" width="3" bestFit="1" customWidth="1"/>
    <col min="2" max="2" width="17.796875" bestFit="1" customWidth="1"/>
    <col min="3" max="3" width="10.19921875" bestFit="1" customWidth="1"/>
    <col min="4" max="4" width="6.796875" bestFit="1" customWidth="1"/>
    <col min="5" max="5" width="16.53125" customWidth="1"/>
    <col min="6" max="6" width="11" bestFit="1" customWidth="1"/>
    <col min="7" max="7" width="11.796875" bestFit="1" customWidth="1"/>
  </cols>
  <sheetData>
    <row r="1" spans="1:12" x14ac:dyDescent="0.45">
      <c r="B1" s="1" t="s">
        <v>3</v>
      </c>
      <c r="C1" s="1">
        <f>SUMIF(BackLog!C:C,0,BackLog!B:B)</f>
        <v>150</v>
      </c>
    </row>
    <row r="2" spans="1:12" x14ac:dyDescent="0.45">
      <c r="B2" s="1" t="s">
        <v>18</v>
      </c>
      <c r="C2" s="4">
        <f>MAX(BackLog!D:D)</f>
        <v>3</v>
      </c>
    </row>
    <row r="3" spans="1:12" x14ac:dyDescent="0.45">
      <c r="B3" t="s">
        <v>8</v>
      </c>
      <c r="C3">
        <f>AVERAGE(C9:C28)</f>
        <v>16</v>
      </c>
      <c r="D3">
        <f>STDEV(C9:C28)</f>
        <v>7.2111025509279782</v>
      </c>
    </row>
    <row r="4" spans="1:12" x14ac:dyDescent="0.45">
      <c r="B4" t="s">
        <v>7</v>
      </c>
      <c r="C4">
        <f>AVERAGE(D9:D28)</f>
        <v>5.666666666666667</v>
      </c>
      <c r="D4">
        <f>STDEV(D9:D28)</f>
        <v>3.0550504633038935</v>
      </c>
    </row>
    <row r="5" spans="1:12" x14ac:dyDescent="0.45">
      <c r="B5" t="s">
        <v>6</v>
      </c>
      <c r="C5">
        <f>PreGameSize-SUM(C8:C28)+SUM(D8:D28)</f>
        <v>119</v>
      </c>
    </row>
    <row r="7" spans="1:12" x14ac:dyDescent="0.45">
      <c r="A7" s="6" t="s">
        <v>5</v>
      </c>
      <c r="B7" s="6" t="s">
        <v>0</v>
      </c>
      <c r="C7" s="6" t="s">
        <v>1</v>
      </c>
      <c r="D7" s="6" t="s">
        <v>2</v>
      </c>
      <c r="E7" s="6" t="s">
        <v>19</v>
      </c>
      <c r="F7" s="6" t="s">
        <v>4</v>
      </c>
      <c r="G7" s="6" t="s">
        <v>9</v>
      </c>
      <c r="H7" s="6" t="s">
        <v>10</v>
      </c>
      <c r="I7" s="6" t="s">
        <v>11</v>
      </c>
      <c r="J7" s="6" t="s">
        <v>12</v>
      </c>
      <c r="K7" s="6" t="s">
        <v>1</v>
      </c>
      <c r="L7" s="6" t="s">
        <v>2</v>
      </c>
    </row>
    <row r="8" spans="1:12" x14ac:dyDescent="0.45">
      <c r="A8">
        <f t="shared" ref="A8:A26" si="0">B8-LatestSprint</f>
        <v>-3</v>
      </c>
      <c r="B8">
        <v>0</v>
      </c>
      <c r="C8">
        <f>IF(B8&lt;=LatestSprint,SUMIF(BackLog!D:D,B8,BackLog!B:B),"")</f>
        <v>0</v>
      </c>
      <c r="D8">
        <v>0</v>
      </c>
      <c r="E8">
        <f>IF(B8&lt;=LatestSprint,PreGameSize-C8,NA())</f>
        <v>150</v>
      </c>
      <c r="F8">
        <f>-D8</f>
        <v>0</v>
      </c>
      <c r="G8">
        <f t="shared" ref="G8:G26" si="1">IF(A8&gt;0,A8*(AverageOut-AverageIn),0)</f>
        <v>0</v>
      </c>
      <c r="H8">
        <f t="shared" ref="H8:H26" si="2">IF(A8&gt;0,SQRT(A8)*SQRT(DevIn*DevIn + DevOut*DevOut),0.001)</f>
        <v>1E-3</v>
      </c>
      <c r="I8" s="5">
        <f t="shared" ref="I8:I26" si="3">1-NORMDIST(WorkLeft,G8,H8,TRUE)</f>
        <v>0</v>
      </c>
      <c r="J8" s="5">
        <f>I8</f>
        <v>0</v>
      </c>
      <c r="K8">
        <f>IF(C8="",NA(),C8)</f>
        <v>0</v>
      </c>
      <c r="L8">
        <f>IF(D8="",NA(),D8)</f>
        <v>0</v>
      </c>
    </row>
    <row r="9" spans="1:12" x14ac:dyDescent="0.45">
      <c r="A9">
        <f t="shared" si="0"/>
        <v>-2</v>
      </c>
      <c r="B9">
        <v>1</v>
      </c>
      <c r="C9">
        <f>IF(B9&lt;=LatestSprint,SUMIF(BackLog!D:D,B9,BackLog!B:B),"")</f>
        <v>10</v>
      </c>
      <c r="D9">
        <f>IF(B9&lt;=LatestSprint,SUMIF(BackLog!C:C,B9,BackLog!B:B),"")</f>
        <v>9</v>
      </c>
      <c r="E9">
        <f t="shared" ref="E9:E26" si="4">IF(B9&lt;=LatestSprint,E8-C9,NA())</f>
        <v>140</v>
      </c>
      <c r="F9">
        <f>IF(C9&lt;&gt;"",-D9+F8,NA())</f>
        <v>-9</v>
      </c>
      <c r="G9">
        <f t="shared" si="1"/>
        <v>0</v>
      </c>
      <c r="H9">
        <f t="shared" si="2"/>
        <v>1E-3</v>
      </c>
      <c r="I9" s="5">
        <f t="shared" si="3"/>
        <v>0</v>
      </c>
      <c r="J9" s="5">
        <f>IF(I8,I9-I8,I9)</f>
        <v>0</v>
      </c>
      <c r="K9">
        <f t="shared" ref="K9:K26" si="5">IF(C9="",NA(),C9)</f>
        <v>10</v>
      </c>
      <c r="L9">
        <f t="shared" ref="L9:L26" si="6">IF(D9="",NA(),D9)</f>
        <v>9</v>
      </c>
    </row>
    <row r="10" spans="1:12" x14ac:dyDescent="0.45">
      <c r="A10">
        <f t="shared" si="0"/>
        <v>-1</v>
      </c>
      <c r="B10">
        <v>2</v>
      </c>
      <c r="C10">
        <f>IF(B10&lt;=LatestSprint,SUMIF(BackLog!D:D,B10,BackLog!B:B),"")</f>
        <v>14</v>
      </c>
      <c r="D10">
        <f>IF(B10&lt;=LatestSprint,SUMIF(BackLog!C:C,B10,BackLog!B:B),"")</f>
        <v>3</v>
      </c>
      <c r="E10">
        <f t="shared" si="4"/>
        <v>126</v>
      </c>
      <c r="F10">
        <f t="shared" ref="F10:F26" si="7">IF(C10&lt;&gt;"",-D10+F9,NA())</f>
        <v>-12</v>
      </c>
      <c r="G10">
        <f t="shared" si="1"/>
        <v>0</v>
      </c>
      <c r="H10">
        <f t="shared" si="2"/>
        <v>1E-3</v>
      </c>
      <c r="I10" s="5">
        <f t="shared" si="3"/>
        <v>0</v>
      </c>
      <c r="J10" s="5">
        <f t="shared" ref="J10:J23" si="8">IF(I9,I10-I9,I10)</f>
        <v>0</v>
      </c>
      <c r="K10">
        <f t="shared" si="5"/>
        <v>14</v>
      </c>
      <c r="L10">
        <f t="shared" si="6"/>
        <v>3</v>
      </c>
    </row>
    <row r="11" spans="1:12" x14ac:dyDescent="0.45">
      <c r="A11">
        <f t="shared" si="0"/>
        <v>0</v>
      </c>
      <c r="B11">
        <v>3</v>
      </c>
      <c r="C11">
        <f>IF(B11&lt;=LatestSprint,SUMIF(BackLog!D:D,B11,BackLog!B:B),"")</f>
        <v>24</v>
      </c>
      <c r="D11">
        <f>IF(B11&lt;=LatestSprint,SUMIF(BackLog!C:C,B11,BackLog!B:B),"")</f>
        <v>5</v>
      </c>
      <c r="E11">
        <f t="shared" si="4"/>
        <v>102</v>
      </c>
      <c r="F11">
        <f t="shared" si="7"/>
        <v>-17</v>
      </c>
      <c r="G11">
        <f t="shared" si="1"/>
        <v>0</v>
      </c>
      <c r="H11">
        <f t="shared" si="2"/>
        <v>1E-3</v>
      </c>
      <c r="I11" s="5">
        <f t="shared" si="3"/>
        <v>0</v>
      </c>
      <c r="J11" s="5">
        <f t="shared" si="8"/>
        <v>0</v>
      </c>
      <c r="K11">
        <f t="shared" si="5"/>
        <v>24</v>
      </c>
      <c r="L11">
        <f t="shared" si="6"/>
        <v>5</v>
      </c>
    </row>
    <row r="12" spans="1:12" x14ac:dyDescent="0.45">
      <c r="A12">
        <f t="shared" si="0"/>
        <v>1</v>
      </c>
      <c r="B12">
        <v>4</v>
      </c>
      <c r="C12" t="str">
        <f>IF(B12&lt;=LatestSprint,SUMIF(BackLog!D:D,B12,BackLog!B:B),"")</f>
        <v/>
      </c>
      <c r="D12" t="str">
        <f>IF(B12&lt;=LatestSprint,SUMIF(BackLog!C:C,B12,BackLog!B:B),"")</f>
        <v/>
      </c>
      <c r="E12" t="e">
        <f t="shared" si="4"/>
        <v>#N/A</v>
      </c>
      <c r="F12" t="e">
        <f t="shared" si="7"/>
        <v>#N/A</v>
      </c>
      <c r="G12">
        <f t="shared" si="1"/>
        <v>10.333333333333332</v>
      </c>
      <c r="H12">
        <f t="shared" si="2"/>
        <v>7.831560082980487</v>
      </c>
      <c r="I12" s="5">
        <f t="shared" si="3"/>
        <v>0</v>
      </c>
      <c r="J12" s="5">
        <f t="shared" si="8"/>
        <v>0</v>
      </c>
      <c r="K12" t="e">
        <f t="shared" si="5"/>
        <v>#N/A</v>
      </c>
      <c r="L12" t="e">
        <f t="shared" si="6"/>
        <v>#N/A</v>
      </c>
    </row>
    <row r="13" spans="1:12" x14ac:dyDescent="0.45">
      <c r="A13">
        <f t="shared" si="0"/>
        <v>2</v>
      </c>
      <c r="B13">
        <v>5</v>
      </c>
      <c r="C13" t="str">
        <f>IF(B13&lt;=LatestSprint,SUMIF(BackLog!D:D,B13,BackLog!B:B),"")</f>
        <v/>
      </c>
      <c r="D13" t="str">
        <f>IF(B13&lt;=LatestSprint,SUMIF(BackLog!C:C,B13,BackLog!B:B),"")</f>
        <v/>
      </c>
      <c r="E13" t="e">
        <f t="shared" si="4"/>
        <v>#N/A</v>
      </c>
      <c r="F13" t="e">
        <f t="shared" si="7"/>
        <v>#N/A</v>
      </c>
      <c r="G13">
        <f t="shared" si="1"/>
        <v>20.666666666666664</v>
      </c>
      <c r="H13">
        <f t="shared" si="2"/>
        <v>11.075498483890767</v>
      </c>
      <c r="I13" s="5">
        <f t="shared" si="3"/>
        <v>0</v>
      </c>
      <c r="J13" s="5">
        <f t="shared" si="8"/>
        <v>0</v>
      </c>
      <c r="K13" t="e">
        <f t="shared" si="5"/>
        <v>#N/A</v>
      </c>
      <c r="L13" t="e">
        <f t="shared" si="6"/>
        <v>#N/A</v>
      </c>
    </row>
    <row r="14" spans="1:12" x14ac:dyDescent="0.45">
      <c r="A14">
        <f t="shared" si="0"/>
        <v>3</v>
      </c>
      <c r="B14">
        <v>6</v>
      </c>
      <c r="C14" t="str">
        <f>IF(B14&lt;=LatestSprint,SUMIF(BackLog!D:D,B14,BackLog!B:B),"")</f>
        <v/>
      </c>
      <c r="D14" t="str">
        <f>IF(B14&lt;=LatestSprint,SUMIF(BackLog!C:C,B14,BackLog!B:B),"")</f>
        <v/>
      </c>
      <c r="E14" t="e">
        <f t="shared" si="4"/>
        <v>#N/A</v>
      </c>
      <c r="F14" t="e">
        <f t="shared" si="7"/>
        <v>#N/A</v>
      </c>
      <c r="G14">
        <f t="shared" si="1"/>
        <v>30.999999999999996</v>
      </c>
      <c r="H14">
        <f t="shared" si="2"/>
        <v>13.564659966250536</v>
      </c>
      <c r="I14" s="5">
        <f t="shared" si="3"/>
        <v>4.3651748882211905E-11</v>
      </c>
      <c r="J14" s="5">
        <f t="shared" si="8"/>
        <v>4.3651748882211905E-11</v>
      </c>
      <c r="K14" t="e">
        <f t="shared" si="5"/>
        <v>#N/A</v>
      </c>
      <c r="L14" t="e">
        <f t="shared" si="6"/>
        <v>#N/A</v>
      </c>
    </row>
    <row r="15" spans="1:12" x14ac:dyDescent="0.45">
      <c r="A15">
        <f t="shared" si="0"/>
        <v>4</v>
      </c>
      <c r="B15">
        <v>7</v>
      </c>
      <c r="C15" t="str">
        <f>IF(B15&lt;=LatestSprint,SUMIF(BackLog!D:D,B15,BackLog!B:B),"")</f>
        <v/>
      </c>
      <c r="D15" t="str">
        <f>IF(B15&lt;=LatestSprint,SUMIF(BackLog!C:C,B15,BackLog!B:B),"")</f>
        <v/>
      </c>
      <c r="E15" t="e">
        <f t="shared" si="4"/>
        <v>#N/A</v>
      </c>
      <c r="F15" t="e">
        <f t="shared" si="7"/>
        <v>#N/A</v>
      </c>
      <c r="G15">
        <f t="shared" si="1"/>
        <v>41.333333333333329</v>
      </c>
      <c r="H15">
        <f t="shared" si="2"/>
        <v>15.663120165960974</v>
      </c>
      <c r="I15" s="5">
        <f t="shared" si="3"/>
        <v>3.5507105167198461E-7</v>
      </c>
      <c r="J15" s="5">
        <f t="shared" si="8"/>
        <v>3.5502739992310239E-7</v>
      </c>
      <c r="K15" t="e">
        <f t="shared" si="5"/>
        <v>#N/A</v>
      </c>
      <c r="L15" t="e">
        <f t="shared" si="6"/>
        <v>#N/A</v>
      </c>
    </row>
    <row r="16" spans="1:12" x14ac:dyDescent="0.45">
      <c r="A16">
        <f t="shared" si="0"/>
        <v>5</v>
      </c>
      <c r="B16">
        <v>8</v>
      </c>
      <c r="C16" t="str">
        <f>IF(B16&lt;=LatestSprint,SUMIF(BackLog!D:D,B16,BackLog!B:B),"")</f>
        <v/>
      </c>
      <c r="D16" t="str">
        <f>IF(B16&lt;=LatestSprint,SUMIF(BackLog!C:C,B16,BackLog!B:B),"")</f>
        <v/>
      </c>
      <c r="E16" t="e">
        <f t="shared" si="4"/>
        <v>#N/A</v>
      </c>
      <c r="F16" t="e">
        <f t="shared" si="7"/>
        <v>#N/A</v>
      </c>
      <c r="G16">
        <f t="shared" si="1"/>
        <v>51.666666666666657</v>
      </c>
      <c r="H16">
        <f t="shared" si="2"/>
        <v>17.511900715418264</v>
      </c>
      <c r="I16" s="5">
        <f t="shared" si="3"/>
        <v>6.027516535411781E-5</v>
      </c>
      <c r="J16" s="5">
        <f t="shared" si="8"/>
        <v>5.9920094302445825E-5</v>
      </c>
      <c r="K16" t="e">
        <f t="shared" si="5"/>
        <v>#N/A</v>
      </c>
      <c r="L16" t="e">
        <f t="shared" si="6"/>
        <v>#N/A</v>
      </c>
    </row>
    <row r="17" spans="1:12" x14ac:dyDescent="0.45">
      <c r="A17">
        <f t="shared" si="0"/>
        <v>6</v>
      </c>
      <c r="B17">
        <v>9</v>
      </c>
      <c r="C17" t="str">
        <f>IF(B17&lt;=LatestSprint,SUMIF(BackLog!D:D,B17,BackLog!B:B),"")</f>
        <v/>
      </c>
      <c r="D17" t="str">
        <f>IF(B17&lt;=LatestSprint,SUMIF(BackLog!C:C,B17,BackLog!B:B),"")</f>
        <v/>
      </c>
      <c r="E17" t="e">
        <f t="shared" si="4"/>
        <v>#N/A</v>
      </c>
      <c r="F17" t="e">
        <f t="shared" si="7"/>
        <v>#N/A</v>
      </c>
      <c r="G17">
        <f t="shared" si="1"/>
        <v>61.999999999999993</v>
      </c>
      <c r="H17">
        <f t="shared" si="2"/>
        <v>19.183326093250876</v>
      </c>
      <c r="I17" s="5">
        <f t="shared" si="3"/>
        <v>1.482562976205859E-3</v>
      </c>
      <c r="J17" s="5">
        <f t="shared" si="8"/>
        <v>1.4222878108517412E-3</v>
      </c>
      <c r="K17" t="e">
        <f t="shared" si="5"/>
        <v>#N/A</v>
      </c>
      <c r="L17" t="e">
        <f t="shared" si="6"/>
        <v>#N/A</v>
      </c>
    </row>
    <row r="18" spans="1:12" x14ac:dyDescent="0.45">
      <c r="A18">
        <f t="shared" si="0"/>
        <v>7</v>
      </c>
      <c r="B18">
        <v>10</v>
      </c>
      <c r="C18" t="str">
        <f>IF(B18&lt;=LatestSprint,SUMIF(BackLog!D:D,B18,BackLog!B:B),"")</f>
        <v/>
      </c>
      <c r="D18" t="str">
        <f>IF(B18&lt;=LatestSprint,SUMIF(BackLog!C:C,B18,BackLog!B:B),"")</f>
        <v/>
      </c>
      <c r="E18" t="e">
        <f t="shared" si="4"/>
        <v>#N/A</v>
      </c>
      <c r="F18" t="e">
        <f t="shared" si="7"/>
        <v>#N/A</v>
      </c>
      <c r="G18">
        <f t="shared" si="1"/>
        <v>72.333333333333329</v>
      </c>
      <c r="H18">
        <f t="shared" si="2"/>
        <v>20.720360357226738</v>
      </c>
      <c r="I18" s="5">
        <f t="shared" si="3"/>
        <v>1.2154404844233246E-2</v>
      </c>
      <c r="J18" s="5">
        <f t="shared" si="8"/>
        <v>1.0671841868027387E-2</v>
      </c>
      <c r="K18" t="e">
        <f t="shared" si="5"/>
        <v>#N/A</v>
      </c>
      <c r="L18" t="e">
        <f t="shared" si="6"/>
        <v>#N/A</v>
      </c>
    </row>
    <row r="19" spans="1:12" x14ac:dyDescent="0.45">
      <c r="A19">
        <f t="shared" si="0"/>
        <v>8</v>
      </c>
      <c r="B19">
        <v>11</v>
      </c>
      <c r="C19" t="str">
        <f>IF(B19&lt;=LatestSprint,SUMIF(BackLog!D:D,B19,BackLog!B:B),"")</f>
        <v/>
      </c>
      <c r="D19" t="str">
        <f>IF(B19&lt;=LatestSprint,SUMIF(BackLog!C:C,B19,BackLog!B:B),"")</f>
        <v/>
      </c>
      <c r="E19" t="e">
        <f t="shared" si="4"/>
        <v>#N/A</v>
      </c>
      <c r="F19" t="e">
        <f t="shared" si="7"/>
        <v>#N/A</v>
      </c>
      <c r="G19">
        <f t="shared" si="1"/>
        <v>82.666666666666657</v>
      </c>
      <c r="H19">
        <f t="shared" si="2"/>
        <v>22.150996967781534</v>
      </c>
      <c r="I19" s="5">
        <f t="shared" si="3"/>
        <v>5.0475845300667066E-2</v>
      </c>
      <c r="J19" s="5">
        <f t="shared" si="8"/>
        <v>3.832144045643382E-2</v>
      </c>
      <c r="K19" t="e">
        <f t="shared" si="5"/>
        <v>#N/A</v>
      </c>
      <c r="L19" t="e">
        <f t="shared" si="6"/>
        <v>#N/A</v>
      </c>
    </row>
    <row r="20" spans="1:12" x14ac:dyDescent="0.45">
      <c r="A20">
        <f t="shared" si="0"/>
        <v>9</v>
      </c>
      <c r="B20">
        <v>12</v>
      </c>
      <c r="C20" t="str">
        <f>IF(B20&lt;=LatestSprint,SUMIF(BackLog!D:D,B20,BackLog!B:B),"")</f>
        <v/>
      </c>
      <c r="D20" t="str">
        <f>IF(B20&lt;=LatestSprint,SUMIF(BackLog!C:C,B20,BackLog!B:B),"")</f>
        <v/>
      </c>
      <c r="E20" t="e">
        <f t="shared" si="4"/>
        <v>#N/A</v>
      </c>
      <c r="F20" t="e">
        <f t="shared" si="7"/>
        <v>#N/A</v>
      </c>
      <c r="G20">
        <f t="shared" si="1"/>
        <v>92.999999999999986</v>
      </c>
      <c r="H20">
        <f t="shared" si="2"/>
        <v>23.49468024894146</v>
      </c>
      <c r="I20" s="5">
        <f t="shared" si="3"/>
        <v>0.13422621085617314</v>
      </c>
      <c r="J20" s="5">
        <f t="shared" si="8"/>
        <v>8.3750365555506079E-2</v>
      </c>
      <c r="K20" t="e">
        <f t="shared" si="5"/>
        <v>#N/A</v>
      </c>
      <c r="L20" t="e">
        <f t="shared" si="6"/>
        <v>#N/A</v>
      </c>
    </row>
    <row r="21" spans="1:12" x14ac:dyDescent="0.45">
      <c r="A21">
        <f t="shared" si="0"/>
        <v>10</v>
      </c>
      <c r="B21">
        <v>13</v>
      </c>
      <c r="C21" t="str">
        <f>IF(B21&lt;=LatestSprint,SUMIF(BackLog!D:D,B21,BackLog!B:B),"")</f>
        <v/>
      </c>
      <c r="D21" t="str">
        <f>IF(B21&lt;=LatestSprint,SUMIF(BackLog!C:C,B21,BackLog!B:B),"")</f>
        <v/>
      </c>
      <c r="E21" t="e">
        <f t="shared" si="4"/>
        <v>#N/A</v>
      </c>
      <c r="F21" t="e">
        <f t="shared" si="7"/>
        <v>#N/A</v>
      </c>
      <c r="G21">
        <f t="shared" si="1"/>
        <v>103.33333333333331</v>
      </c>
      <c r="H21">
        <f t="shared" si="2"/>
        <v>24.765567494675615</v>
      </c>
      <c r="I21" s="5">
        <f t="shared" si="3"/>
        <v>0.26349785672067905</v>
      </c>
      <c r="J21" s="5">
        <f t="shared" si="8"/>
        <v>0.1292716458645059</v>
      </c>
      <c r="K21" t="e">
        <f t="shared" si="5"/>
        <v>#N/A</v>
      </c>
      <c r="L21" t="e">
        <f t="shared" si="6"/>
        <v>#N/A</v>
      </c>
    </row>
    <row r="22" spans="1:12" x14ac:dyDescent="0.45">
      <c r="A22">
        <f t="shared" si="0"/>
        <v>11</v>
      </c>
      <c r="B22">
        <v>14</v>
      </c>
      <c r="C22" t="str">
        <f>IF(B22&lt;=LatestSprint,SUMIF(BackLog!D:D,B22,BackLog!B:B),"")</f>
        <v/>
      </c>
      <c r="D22" t="str">
        <f>IF(B22&lt;=LatestSprint,SUMIF(BackLog!C:C,B22,BackLog!B:B),"")</f>
        <v/>
      </c>
      <c r="E22" t="e">
        <f t="shared" si="4"/>
        <v>#N/A</v>
      </c>
      <c r="F22" t="e">
        <f t="shared" si="7"/>
        <v>#N/A</v>
      </c>
      <c r="G22">
        <f t="shared" si="1"/>
        <v>113.66666666666666</v>
      </c>
      <c r="H22">
        <f t="shared" si="2"/>
        <v>25.974346318370877</v>
      </c>
      <c r="I22" s="5">
        <f t="shared" si="3"/>
        <v>0.41865684051539187</v>
      </c>
      <c r="J22" s="5">
        <f t="shared" si="8"/>
        <v>0.15515898379471282</v>
      </c>
      <c r="K22" t="e">
        <f t="shared" si="5"/>
        <v>#N/A</v>
      </c>
      <c r="L22" t="e">
        <f t="shared" si="6"/>
        <v>#N/A</v>
      </c>
    </row>
    <row r="23" spans="1:12" x14ac:dyDescent="0.45">
      <c r="A23">
        <f t="shared" si="0"/>
        <v>12</v>
      </c>
      <c r="B23">
        <v>15</v>
      </c>
      <c r="C23" t="str">
        <f>IF(B23&lt;=LatestSprint,SUMIF(BackLog!D:D,B23,BackLog!B:B),"")</f>
        <v/>
      </c>
      <c r="D23" t="str">
        <f>IF(B23&lt;=LatestSprint,SUMIF(BackLog!C:C,B23,BackLog!B:B),"")</f>
        <v/>
      </c>
      <c r="E23" t="e">
        <f t="shared" si="4"/>
        <v>#N/A</v>
      </c>
      <c r="F23" t="e">
        <f t="shared" si="7"/>
        <v>#N/A</v>
      </c>
      <c r="G23">
        <f t="shared" si="1"/>
        <v>123.99999999999999</v>
      </c>
      <c r="H23">
        <f t="shared" si="2"/>
        <v>27.129319932501073</v>
      </c>
      <c r="I23" s="5">
        <f t="shared" si="3"/>
        <v>0.57311190210049245</v>
      </c>
      <c r="J23" s="5">
        <f t="shared" si="8"/>
        <v>0.15445506158510058</v>
      </c>
      <c r="K23" t="e">
        <f t="shared" si="5"/>
        <v>#N/A</v>
      </c>
      <c r="L23" t="e">
        <f t="shared" si="6"/>
        <v>#N/A</v>
      </c>
    </row>
    <row r="24" spans="1:12" x14ac:dyDescent="0.45">
      <c r="A24">
        <f t="shared" si="0"/>
        <v>13</v>
      </c>
      <c r="B24">
        <v>16</v>
      </c>
      <c r="C24" t="str">
        <f>IF(B24&lt;=LatestSprint,SUMIF(BackLog!D:D,B24,BackLog!B:B),"")</f>
        <v/>
      </c>
      <c r="D24" t="str">
        <f>IF(B24&lt;=LatestSprint,SUMIF(BackLog!C:C,B24,BackLog!B:B),"")</f>
        <v/>
      </c>
      <c r="E24" t="e">
        <f t="shared" si="4"/>
        <v>#N/A</v>
      </c>
      <c r="F24" t="e">
        <f t="shared" si="7"/>
        <v>#N/A</v>
      </c>
      <c r="G24">
        <f t="shared" si="1"/>
        <v>134.33333333333331</v>
      </c>
      <c r="H24">
        <f t="shared" si="2"/>
        <v>28.237091446063161</v>
      </c>
      <c r="I24" s="5">
        <f t="shared" si="3"/>
        <v>0.70644232449922051</v>
      </c>
      <c r="J24" s="5">
        <f t="shared" ref="J24:J26" si="9">IF(I23,I24-I23,I24)</f>
        <v>0.13333042239872805</v>
      </c>
      <c r="K24" t="e">
        <f t="shared" si="5"/>
        <v>#N/A</v>
      </c>
      <c r="L24" t="e">
        <f t="shared" si="6"/>
        <v>#N/A</v>
      </c>
    </row>
    <row r="25" spans="1:12" x14ac:dyDescent="0.45">
      <c r="A25">
        <f t="shared" si="0"/>
        <v>14</v>
      </c>
      <c r="B25">
        <v>17</v>
      </c>
      <c r="C25" t="str">
        <f>IF(B25&lt;=LatestSprint,SUMIF(BackLog!D:D,B25,BackLog!B:B),"")</f>
        <v/>
      </c>
      <c r="D25" t="str">
        <f>IF(B25&lt;=LatestSprint,SUMIF(BackLog!C:C,B25,BackLog!B:B),"")</f>
        <v/>
      </c>
      <c r="E25" t="e">
        <f t="shared" si="4"/>
        <v>#N/A</v>
      </c>
      <c r="F25" t="e">
        <f t="shared" si="7"/>
        <v>#N/A</v>
      </c>
      <c r="G25">
        <f t="shared" si="1"/>
        <v>144.66666666666666</v>
      </c>
      <c r="H25">
        <f t="shared" si="2"/>
        <v>29.30301463444788</v>
      </c>
      <c r="I25" s="5">
        <f t="shared" si="3"/>
        <v>0.80945924879592013</v>
      </c>
      <c r="J25" s="5">
        <f t="shared" si="9"/>
        <v>0.10301692429669962</v>
      </c>
      <c r="K25" t="e">
        <f t="shared" si="5"/>
        <v>#N/A</v>
      </c>
      <c r="L25" t="e">
        <f t="shared" si="6"/>
        <v>#N/A</v>
      </c>
    </row>
    <row r="26" spans="1:12" x14ac:dyDescent="0.45">
      <c r="A26">
        <f t="shared" si="0"/>
        <v>15</v>
      </c>
      <c r="B26">
        <v>18</v>
      </c>
      <c r="C26" t="str">
        <f>IF(B26&lt;=LatestSprint,SUMIF(BackLog!D:D,B26,BackLog!B:B),"")</f>
        <v/>
      </c>
      <c r="D26" t="str">
        <f>IF(B26&lt;=LatestSprint,SUMIF(BackLog!C:C,B26,BackLog!B:B),"")</f>
        <v/>
      </c>
      <c r="E26" t="e">
        <f t="shared" si="4"/>
        <v>#N/A</v>
      </c>
      <c r="F26" t="e">
        <f t="shared" si="7"/>
        <v>#N/A</v>
      </c>
      <c r="G26">
        <f t="shared" si="1"/>
        <v>154.99999999999997</v>
      </c>
      <c r="H26">
        <f t="shared" si="2"/>
        <v>30.331501776206203</v>
      </c>
      <c r="I26" s="5">
        <f t="shared" si="3"/>
        <v>0.88236347844656349</v>
      </c>
      <c r="J26" s="5">
        <f t="shared" si="9"/>
        <v>7.290422965064336E-2</v>
      </c>
      <c r="K26" t="e">
        <f t="shared" si="5"/>
        <v>#N/A</v>
      </c>
      <c r="L26" t="e">
        <f t="shared" si="6"/>
        <v>#N/A</v>
      </c>
    </row>
    <row r="27" spans="1:12" x14ac:dyDescent="0.45">
      <c r="A27">
        <f t="shared" ref="A27:A28" si="10">B27-LatestSprint</f>
        <v>16</v>
      </c>
      <c r="B27">
        <v>19</v>
      </c>
      <c r="C27" t="str">
        <f>IF(B27&lt;=LatestSprint,SUMIF(BackLog!D:D,B27,BackLog!B:B),"")</f>
        <v/>
      </c>
      <c r="D27" t="str">
        <f>IF(B27&lt;=LatestSprint,SUMIF(BackLog!C:C,B27,BackLog!B:B),"")</f>
        <v/>
      </c>
      <c r="E27" t="e">
        <f t="shared" ref="E27:E28" si="11">IF(B27&lt;=LatestSprint,E26-C27,NA())</f>
        <v>#N/A</v>
      </c>
      <c r="F27" t="e">
        <f t="shared" ref="F27:F28" si="12">IF(C27&lt;&gt;"",-D27+F26,NA())</f>
        <v>#N/A</v>
      </c>
      <c r="G27">
        <f t="shared" ref="G27:G28" si="13">IF(A27&gt;0,A27*(AverageOut-AverageIn),0)</f>
        <v>165.33333333333331</v>
      </c>
      <c r="H27">
        <f t="shared" ref="H27:H28" si="14">IF(A27&gt;0,SQRT(A27)*SQRT(DevIn*DevIn + DevOut*DevOut),0.001)</f>
        <v>31.326240331921948</v>
      </c>
      <c r="I27" s="5">
        <f t="shared" ref="I27:I28" si="15">1-NORMDIST(WorkLeft,G27,H27,TRUE)</f>
        <v>0.93043762265779484</v>
      </c>
      <c r="J27" s="5">
        <f t="shared" ref="J27:J28" si="16">IF(I26,I27-I26,I27)</f>
        <v>4.8074144211231351E-2</v>
      </c>
      <c r="K27" t="e">
        <f t="shared" ref="K27:K28" si="17">IF(C27="",NA(),C27)</f>
        <v>#N/A</v>
      </c>
      <c r="L27" t="e">
        <f t="shared" ref="L27:L28" si="18">IF(D27="",NA(),D27)</f>
        <v>#N/A</v>
      </c>
    </row>
    <row r="28" spans="1:12" x14ac:dyDescent="0.45">
      <c r="A28">
        <f t="shared" si="10"/>
        <v>17</v>
      </c>
      <c r="B28">
        <v>20</v>
      </c>
      <c r="C28" t="str">
        <f>IF(B28&lt;=LatestSprint,SUMIF(BackLog!D:D,B28,BackLog!B:B),"")</f>
        <v/>
      </c>
      <c r="D28" t="str">
        <f>IF(B28&lt;=LatestSprint,SUMIF(BackLog!C:C,B28,BackLog!B:B),"")</f>
        <v/>
      </c>
      <c r="E28" t="e">
        <f t="shared" si="11"/>
        <v>#N/A</v>
      </c>
      <c r="F28" t="e">
        <f t="shared" si="12"/>
        <v>#N/A</v>
      </c>
      <c r="G28">
        <f t="shared" si="13"/>
        <v>175.66666666666666</v>
      </c>
      <c r="H28">
        <f t="shared" si="14"/>
        <v>32.290349435499557</v>
      </c>
      <c r="I28" s="5">
        <f t="shared" si="15"/>
        <v>0.96036267356615357</v>
      </c>
      <c r="J28" s="5">
        <f t="shared" si="16"/>
        <v>2.992505090835873E-2</v>
      </c>
      <c r="K28" t="e">
        <f t="shared" si="17"/>
        <v>#N/A</v>
      </c>
      <c r="L28" t="e">
        <f t="shared" si="18"/>
        <v>#N/A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7</vt:i4>
      </vt:variant>
    </vt:vector>
  </HeadingPairs>
  <TitlesOfParts>
    <vt:vector size="10" baseType="lpstr">
      <vt:lpstr>BackLog</vt:lpstr>
      <vt:lpstr>Charts</vt:lpstr>
      <vt:lpstr>Calcs</vt:lpstr>
      <vt:lpstr>AverageIn</vt:lpstr>
      <vt:lpstr>AverageOut</vt:lpstr>
      <vt:lpstr>DevIn</vt:lpstr>
      <vt:lpstr>DevOut</vt:lpstr>
      <vt:lpstr>LatestSprint</vt:lpstr>
      <vt:lpstr>PreGameSize</vt:lpstr>
      <vt:lpstr>WorkLeft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Максим Дорофеев</cp:lastModifiedBy>
  <dcterms:created xsi:type="dcterms:W3CDTF">2009-06-16T13:34:02Z</dcterms:created>
  <dcterms:modified xsi:type="dcterms:W3CDTF">2015-06-11T12:44:07Z</dcterms:modified>
</cp:coreProperties>
</file>