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Максим\Google Диск\Продукты\Оценка проектов\Оценка проектов v2.5\"/>
    </mc:Choice>
  </mc:AlternateContent>
  <bookViews>
    <workbookView xWindow="0" yWindow="0" windowWidth="19200" windowHeight="7913"/>
  </bookViews>
  <sheets>
    <sheet name="Задачи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E16" i="1" s="1"/>
  <c r="D16" i="1"/>
  <c r="D17" i="1"/>
  <c r="D18" i="1"/>
  <c r="D19" i="1"/>
  <c r="E20" i="1" s="1"/>
  <c r="B20" i="1" s="1"/>
  <c r="D20" i="1"/>
  <c r="D21" i="1"/>
  <c r="D12" i="1"/>
  <c r="E12" i="1"/>
  <c r="B12" i="1" s="1"/>
  <c r="E13" i="1" l="1"/>
  <c r="D13" i="1" s="1"/>
  <c r="E14" i="1" s="1"/>
  <c r="D14" i="1" s="1"/>
  <c r="E15" i="1" s="1"/>
  <c r="E19" i="1"/>
  <c r="B19" i="1" s="1"/>
  <c r="E18" i="1"/>
  <c r="B18" i="1" s="1"/>
  <c r="E21" i="1"/>
  <c r="B21" i="1" s="1"/>
  <c r="E17" i="1"/>
  <c r="B17" i="1" s="1"/>
  <c r="B13" i="1"/>
  <c r="I16" i="1"/>
  <c r="I17" i="1"/>
  <c r="I18" i="1"/>
  <c r="I19" i="1"/>
  <c r="I20" i="1"/>
  <c r="I21" i="1"/>
  <c r="H16" i="1"/>
  <c r="H17" i="1"/>
  <c r="H18" i="1"/>
  <c r="H19" i="1"/>
  <c r="H20" i="1"/>
  <c r="H21" i="1"/>
  <c r="B14" i="1" l="1"/>
  <c r="B15" i="1"/>
  <c r="B16" i="1"/>
  <c r="G13" i="1"/>
  <c r="G14" i="1"/>
  <c r="G15" i="1"/>
  <c r="G16" i="1"/>
  <c r="G17" i="1"/>
  <c r="G18" i="1"/>
  <c r="G19" i="1"/>
  <c r="G20" i="1"/>
  <c r="G21" i="1"/>
  <c r="G12" i="1"/>
  <c r="I12" i="1" s="1"/>
  <c r="I13" i="1" l="1"/>
  <c r="I14" i="1" s="1"/>
  <c r="I15" i="1" s="1"/>
  <c r="B9" i="1"/>
  <c r="H15" i="1" l="1"/>
  <c r="B3" i="1"/>
  <c r="B5" i="1" l="1"/>
  <c r="B7" i="1"/>
  <c r="H12" i="1"/>
  <c r="H13" i="1" s="1"/>
  <c r="H14" i="1" s="1"/>
  <c r="B8" i="1"/>
</calcChain>
</file>

<file path=xl/sharedStrings.xml><?xml version="1.0" encoding="utf-8"?>
<sst xmlns="http://schemas.openxmlformats.org/spreadsheetml/2006/main" count="28" uniqueCount="28">
  <si>
    <t>% завершения</t>
  </si>
  <si>
    <t>% использования буфера</t>
  </si>
  <si>
    <t>% Исп. Буфера</t>
  </si>
  <si>
    <t>% Зав-ия</t>
  </si>
  <si>
    <t>&lt;- Выбирается вами. По умолчанию половина суммарной оценки</t>
  </si>
  <si>
    <t>Основные вехи проекта</t>
  </si>
  <si>
    <t>Начались продажи в рознице</t>
  </si>
  <si>
    <t>Книга доставлена на центральный склад</t>
  </si>
  <si>
    <t>Тираж отпечатан в типографии</t>
  </si>
  <si>
    <t>Завершена верстка</t>
  </si>
  <si>
    <t>Завершена редактура</t>
  </si>
  <si>
    <t>Финальный текст предоставлен</t>
  </si>
  <si>
    <t>Подписан лицензионный договор</t>
  </si>
  <si>
    <t>Согласованы все детали по книге</t>
  </si>
  <si>
    <t>Дата начала проекта:</t>
  </si>
  <si>
    <t>Дата начала работы</t>
  </si>
  <si>
    <t>Дата окончания работы</t>
  </si>
  <si>
    <t>&lt;-Пишете дату фактического начала работы</t>
  </si>
  <si>
    <t>Фактическая длительность, дни</t>
  </si>
  <si>
    <t>50%-ая дата завершения</t>
  </si>
  <si>
    <t>Озвученная дата завершения проекта:</t>
  </si>
  <si>
    <t>Взято из буфера, дни</t>
  </si>
  <si>
    <t>Издать книгу и начать продажи</t>
  </si>
  <si>
    <t>&lt;- Название вашего проекта</t>
  </si>
  <si>
    <t>50%-ая длительность задачи, дни</t>
  </si>
  <si>
    <t>Общая длительность проекта, дни:</t>
  </si>
  <si>
    <t>Размер буфера, дни:</t>
  </si>
  <si>
    <t>Суммарная 50%-ая оценка, дни: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</si>
</sst>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B54633"/>
      <name val="Calibri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wrapText="1"/>
    </xf>
    <xf numFmtId="9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/>
    <xf numFmtId="9" fontId="1" fillId="2" borderId="1" xfId="0" applyNumberFormat="1" applyFont="1" applyFill="1" applyBorder="1"/>
    <xf numFmtId="9" fontId="0" fillId="2" borderId="1" xfId="0" applyNumberFormat="1" applyFill="1" applyBorder="1"/>
    <xf numFmtId="0" fontId="0" fillId="2" borderId="1" xfId="0" applyFill="1" applyBorder="1"/>
    <xf numFmtId="14" fontId="0" fillId="0" borderId="0" xfId="0" applyNumberFormat="1"/>
    <xf numFmtId="14" fontId="2" fillId="2" borderId="1" xfId="0" applyNumberFormat="1" applyFont="1" applyFill="1" applyBorder="1" applyAlignment="1">
      <alignment horizontal="center" wrapText="1"/>
    </xf>
    <xf numFmtId="14" fontId="0" fillId="2" borderId="1" xfId="0" applyNumberFormat="1" applyFill="1" applyBorder="1"/>
    <xf numFmtId="1" fontId="0" fillId="0" borderId="0" xfId="0" applyNumberFormat="1"/>
    <xf numFmtId="1" fontId="2" fillId="2" borderId="1" xfId="0" applyNumberFormat="1" applyFont="1" applyFill="1" applyBorder="1" applyAlignment="1">
      <alignment horizontal="center" wrapText="1"/>
    </xf>
    <xf numFmtId="1" fontId="0" fillId="2" borderId="1" xfId="0" applyNumberFormat="1" applyFill="1" applyBorder="1"/>
    <xf numFmtId="0" fontId="1" fillId="3" borderId="1" xfId="0" applyFont="1" applyFill="1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3" fillId="0" borderId="0" xfId="0" applyFont="1" applyProtection="1">
      <protection locked="0"/>
    </xf>
    <xf numFmtId="0" fontId="0" fillId="0" borderId="0" xfId="0" applyAlignment="1">
      <alignment vertical="center"/>
    </xf>
    <xf numFmtId="14" fontId="1" fillId="0" borderId="1" xfId="0" applyNumberFormat="1" applyFont="1" applyBorder="1" applyProtection="1">
      <protection locked="0"/>
    </xf>
    <xf numFmtId="14" fontId="1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Задачи!$H$12:$H$21</c:f>
              <c:numCache>
                <c:formatCode>0%</c:formatCode>
                <c:ptCount val="10"/>
                <c:pt idx="0">
                  <c:v>9.4339622641509441E-2</c:v>
                </c:pt>
                <c:pt idx="1">
                  <c:v>0.24528301886792453</c:v>
                </c:pt>
                <c:pt idx="2">
                  <c:v>0.43396226415094341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xVal>
          <c:yVal>
            <c:numRef>
              <c:f>Задачи!$I$12:$I$21</c:f>
              <c:numCache>
                <c:formatCode>0%</c:formatCode>
                <c:ptCount val="10"/>
                <c:pt idx="0">
                  <c:v>0.76</c:v>
                </c:pt>
                <c:pt idx="1">
                  <c:v>0.76</c:v>
                </c:pt>
                <c:pt idx="2">
                  <c:v>1.1200000000000001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4521280"/>
        <c:axId val="436546112"/>
      </c:scatterChart>
      <c:valAx>
        <c:axId val="354521280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36546112"/>
        <c:crosses val="autoZero"/>
        <c:crossBetween val="midCat"/>
      </c:valAx>
      <c:valAx>
        <c:axId val="436546112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5452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180974</xdr:rowOff>
    </xdr:from>
    <xdr:to>
      <xdr:col>8</xdr:col>
      <xdr:colOff>338137</xdr:colOff>
      <xdr:row>44</xdr:row>
      <xdr:rowOff>38099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445293</xdr:colOff>
      <xdr:row>23</xdr:row>
      <xdr:rowOff>136774</xdr:rowOff>
    </xdr:from>
    <xdr:to>
      <xdr:col>8</xdr:col>
      <xdr:colOff>61912</xdr:colOff>
      <xdr:row>33</xdr:row>
      <xdr:rowOff>23963</xdr:rowOff>
    </xdr:to>
    <xdr:sp macro="" textlink="">
      <xdr:nvSpPr>
        <xdr:cNvPr id="3" name="Полилиния 2"/>
        <xdr:cNvSpPr/>
      </xdr:nvSpPr>
      <xdr:spPr>
        <a:xfrm>
          <a:off x="445293" y="4480174"/>
          <a:ext cx="7870032" cy="1696939"/>
        </a:xfrm>
        <a:custGeom>
          <a:avLst/>
          <a:gdLst>
            <a:gd name="connsiteX0" fmla="*/ 0 w 7565457"/>
            <a:gd name="connsiteY0" fmla="*/ 105878 h 2127183"/>
            <a:gd name="connsiteX1" fmla="*/ 7555832 w 7565457"/>
            <a:gd name="connsiteY1" fmla="*/ 0 h 2127183"/>
            <a:gd name="connsiteX2" fmla="*/ 7565457 w 7565457"/>
            <a:gd name="connsiteY2" fmla="*/ 442762 h 2127183"/>
            <a:gd name="connsiteX3" fmla="*/ 19251 w 7565457"/>
            <a:gd name="connsiteY3" fmla="*/ 2127183 h 2127183"/>
            <a:gd name="connsiteX4" fmla="*/ 0 w 7565457"/>
            <a:gd name="connsiteY4" fmla="*/ 105878 h 2127183"/>
            <a:gd name="connsiteX0" fmla="*/ 0 w 7565457"/>
            <a:gd name="connsiteY0" fmla="*/ 105878 h 1366787"/>
            <a:gd name="connsiteX1" fmla="*/ 7555832 w 7565457"/>
            <a:gd name="connsiteY1" fmla="*/ 0 h 1366787"/>
            <a:gd name="connsiteX2" fmla="*/ 7565457 w 7565457"/>
            <a:gd name="connsiteY2" fmla="*/ 442762 h 1366787"/>
            <a:gd name="connsiteX3" fmla="*/ 9626 w 7565457"/>
            <a:gd name="connsiteY3" fmla="*/ 1366787 h 1366787"/>
            <a:gd name="connsiteX4" fmla="*/ 0 w 7565457"/>
            <a:gd name="connsiteY4" fmla="*/ 105878 h 1366787"/>
            <a:gd name="connsiteX0" fmla="*/ 0 w 7565457"/>
            <a:gd name="connsiteY0" fmla="*/ 105878 h 2136808"/>
            <a:gd name="connsiteX1" fmla="*/ 7555832 w 7565457"/>
            <a:gd name="connsiteY1" fmla="*/ 0 h 2136808"/>
            <a:gd name="connsiteX2" fmla="*/ 7565457 w 7565457"/>
            <a:gd name="connsiteY2" fmla="*/ 442762 h 2136808"/>
            <a:gd name="connsiteX3" fmla="*/ 28876 w 7565457"/>
            <a:gd name="connsiteY3" fmla="*/ 2136808 h 2136808"/>
            <a:gd name="connsiteX4" fmla="*/ 0 w 7565457"/>
            <a:gd name="connsiteY4" fmla="*/ 105878 h 2136808"/>
            <a:gd name="connsiteX0" fmla="*/ 0 w 7565457"/>
            <a:gd name="connsiteY0" fmla="*/ 105878 h 2156059"/>
            <a:gd name="connsiteX1" fmla="*/ 7555832 w 7565457"/>
            <a:gd name="connsiteY1" fmla="*/ 0 h 2156059"/>
            <a:gd name="connsiteX2" fmla="*/ 7565457 w 7565457"/>
            <a:gd name="connsiteY2" fmla="*/ 442762 h 2156059"/>
            <a:gd name="connsiteX3" fmla="*/ 28876 w 7565457"/>
            <a:gd name="connsiteY3" fmla="*/ 2156059 h 2156059"/>
            <a:gd name="connsiteX4" fmla="*/ 0 w 7565457"/>
            <a:gd name="connsiteY4" fmla="*/ 105878 h 2156059"/>
            <a:gd name="connsiteX0" fmla="*/ 0 w 7565457"/>
            <a:gd name="connsiteY0" fmla="*/ 0 h 2050181"/>
            <a:gd name="connsiteX1" fmla="*/ 7555832 w 7565457"/>
            <a:gd name="connsiteY1" fmla="*/ 6181 h 2050181"/>
            <a:gd name="connsiteX2" fmla="*/ 7565457 w 7565457"/>
            <a:gd name="connsiteY2" fmla="*/ 336884 h 2050181"/>
            <a:gd name="connsiteX3" fmla="*/ 28876 w 7565457"/>
            <a:gd name="connsiteY3" fmla="*/ 2050181 h 2050181"/>
            <a:gd name="connsiteX4" fmla="*/ 0 w 7565457"/>
            <a:gd name="connsiteY4" fmla="*/ 0 h 2050181"/>
            <a:gd name="connsiteX0" fmla="*/ 0 w 7565457"/>
            <a:gd name="connsiteY0" fmla="*/ 0 h 2035240"/>
            <a:gd name="connsiteX1" fmla="*/ 7555832 w 7565457"/>
            <a:gd name="connsiteY1" fmla="*/ 6181 h 2035240"/>
            <a:gd name="connsiteX2" fmla="*/ 7565457 w 7565457"/>
            <a:gd name="connsiteY2" fmla="*/ 336884 h 2035240"/>
            <a:gd name="connsiteX3" fmla="*/ 10970 w 7565457"/>
            <a:gd name="connsiteY3" fmla="*/ 2035240 h 2035240"/>
            <a:gd name="connsiteX4" fmla="*/ 0 w 7565457"/>
            <a:gd name="connsiteY4" fmla="*/ 0 h 20352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565457" h="2035240">
              <a:moveTo>
                <a:pt x="0" y="0"/>
              </a:moveTo>
              <a:lnTo>
                <a:pt x="7555832" y="6181"/>
              </a:lnTo>
              <a:lnTo>
                <a:pt x="7565457" y="336884"/>
              </a:lnTo>
              <a:lnTo>
                <a:pt x="10970" y="2035240"/>
              </a:lnTo>
              <a:cubicBezTo>
                <a:pt x="7761" y="1614937"/>
                <a:pt x="3209" y="420303"/>
                <a:pt x="0" y="0"/>
              </a:cubicBezTo>
              <a:close/>
            </a:path>
          </a:pathLst>
        </a:custGeom>
        <a:solidFill>
          <a:srgbClr val="FF0000">
            <a:alpha val="25098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  <xdr:twoCellAnchor>
    <xdr:from>
      <xdr:col>0</xdr:col>
      <xdr:colOff>432127</xdr:colOff>
      <xdr:row>27</xdr:row>
      <xdr:rowOff>169069</xdr:rowOff>
    </xdr:from>
    <xdr:to>
      <xdr:col>8</xdr:col>
      <xdr:colOff>52387</xdr:colOff>
      <xdr:row>42</xdr:row>
      <xdr:rowOff>100013</xdr:rowOff>
    </xdr:to>
    <xdr:sp macro="" textlink="">
      <xdr:nvSpPr>
        <xdr:cNvPr id="4" name="Полилиния 3"/>
        <xdr:cNvSpPr/>
      </xdr:nvSpPr>
      <xdr:spPr>
        <a:xfrm>
          <a:off x="432127" y="5236369"/>
          <a:ext cx="7873673" cy="2645569"/>
        </a:xfrm>
        <a:custGeom>
          <a:avLst/>
          <a:gdLst>
            <a:gd name="connsiteX0" fmla="*/ 19251 w 7430703"/>
            <a:gd name="connsiteY0" fmla="*/ 3166712 h 3166712"/>
            <a:gd name="connsiteX1" fmla="*/ 0 w 7430703"/>
            <a:gd name="connsiteY1" fmla="*/ 2088682 h 3166712"/>
            <a:gd name="connsiteX2" fmla="*/ 7430703 w 7430703"/>
            <a:gd name="connsiteY2" fmla="*/ 0 h 3166712"/>
            <a:gd name="connsiteX3" fmla="*/ 7334451 w 7430703"/>
            <a:gd name="connsiteY3" fmla="*/ 3108960 h 3166712"/>
            <a:gd name="connsiteX4" fmla="*/ 19251 w 7430703"/>
            <a:gd name="connsiteY4" fmla="*/ 3166712 h 3166712"/>
            <a:gd name="connsiteX0" fmla="*/ 0 w 7411452"/>
            <a:gd name="connsiteY0" fmla="*/ 3166712 h 3166712"/>
            <a:gd name="connsiteX1" fmla="*/ 28875 w 7411452"/>
            <a:gd name="connsiteY1" fmla="*/ 2415941 h 3166712"/>
            <a:gd name="connsiteX2" fmla="*/ 7411452 w 7411452"/>
            <a:gd name="connsiteY2" fmla="*/ 0 h 3166712"/>
            <a:gd name="connsiteX3" fmla="*/ 7315200 w 7411452"/>
            <a:gd name="connsiteY3" fmla="*/ 3108960 h 3166712"/>
            <a:gd name="connsiteX4" fmla="*/ 0 w 7411452"/>
            <a:gd name="connsiteY4" fmla="*/ 3166712 h 3166712"/>
            <a:gd name="connsiteX0" fmla="*/ 0 w 7449954"/>
            <a:gd name="connsiteY0" fmla="*/ 2993458 h 2993458"/>
            <a:gd name="connsiteX1" fmla="*/ 28875 w 7449954"/>
            <a:gd name="connsiteY1" fmla="*/ 2242687 h 2993458"/>
            <a:gd name="connsiteX2" fmla="*/ 7449954 w 7449954"/>
            <a:gd name="connsiteY2" fmla="*/ 0 h 2993458"/>
            <a:gd name="connsiteX3" fmla="*/ 7315200 w 7449954"/>
            <a:gd name="connsiteY3" fmla="*/ 2935706 h 2993458"/>
            <a:gd name="connsiteX4" fmla="*/ 0 w 7449954"/>
            <a:gd name="connsiteY4" fmla="*/ 2993458 h 2993458"/>
            <a:gd name="connsiteX0" fmla="*/ 0 w 7465651"/>
            <a:gd name="connsiteY0" fmla="*/ 2993458 h 2993458"/>
            <a:gd name="connsiteX1" fmla="*/ 28875 w 7465651"/>
            <a:gd name="connsiteY1" fmla="*/ 2242687 h 2993458"/>
            <a:gd name="connsiteX2" fmla="*/ 7449954 w 7465651"/>
            <a:gd name="connsiteY2" fmla="*/ 0 h 2993458"/>
            <a:gd name="connsiteX3" fmla="*/ 7465651 w 7465651"/>
            <a:gd name="connsiteY3" fmla="*/ 2974346 h 2993458"/>
            <a:gd name="connsiteX4" fmla="*/ 0 w 7465651"/>
            <a:gd name="connsiteY4" fmla="*/ 2993458 h 2993458"/>
            <a:gd name="connsiteX0" fmla="*/ 0 w 7450606"/>
            <a:gd name="connsiteY0" fmla="*/ 2987018 h 2987018"/>
            <a:gd name="connsiteX1" fmla="*/ 13830 w 7450606"/>
            <a:gd name="connsiteY1" fmla="*/ 2242687 h 2987018"/>
            <a:gd name="connsiteX2" fmla="*/ 7434909 w 7450606"/>
            <a:gd name="connsiteY2" fmla="*/ 0 h 2987018"/>
            <a:gd name="connsiteX3" fmla="*/ 7450606 w 7450606"/>
            <a:gd name="connsiteY3" fmla="*/ 2974346 h 2987018"/>
            <a:gd name="connsiteX4" fmla="*/ 0 w 7450606"/>
            <a:gd name="connsiteY4" fmla="*/ 2987018 h 2987018"/>
            <a:gd name="connsiteX0" fmla="*/ 1215 w 7451821"/>
            <a:gd name="connsiteY0" fmla="*/ 2987018 h 2987018"/>
            <a:gd name="connsiteX1" fmla="*/ 0 w 7451821"/>
            <a:gd name="connsiteY1" fmla="*/ 2191167 h 2987018"/>
            <a:gd name="connsiteX2" fmla="*/ 7436124 w 7451821"/>
            <a:gd name="connsiteY2" fmla="*/ 0 h 2987018"/>
            <a:gd name="connsiteX3" fmla="*/ 7451821 w 7451821"/>
            <a:gd name="connsiteY3" fmla="*/ 2974346 h 2987018"/>
            <a:gd name="connsiteX4" fmla="*/ 1215 w 7451821"/>
            <a:gd name="connsiteY4" fmla="*/ 2987018 h 2987018"/>
            <a:gd name="connsiteX0" fmla="*/ 1215 w 7451821"/>
            <a:gd name="connsiteY0" fmla="*/ 4045681 h 4045681"/>
            <a:gd name="connsiteX1" fmla="*/ 0 w 7451821"/>
            <a:gd name="connsiteY1" fmla="*/ 3249830 h 4045681"/>
            <a:gd name="connsiteX2" fmla="*/ 7449327 w 7451821"/>
            <a:gd name="connsiteY2" fmla="*/ 0 h 4045681"/>
            <a:gd name="connsiteX3" fmla="*/ 7451821 w 7451821"/>
            <a:gd name="connsiteY3" fmla="*/ 4033009 h 4045681"/>
            <a:gd name="connsiteX4" fmla="*/ 1215 w 7451821"/>
            <a:gd name="connsiteY4" fmla="*/ 4045681 h 4045681"/>
            <a:gd name="connsiteX0" fmla="*/ 10017 w 7460623"/>
            <a:gd name="connsiteY0" fmla="*/ 4045681 h 4045681"/>
            <a:gd name="connsiteX1" fmla="*/ 0 w 7460623"/>
            <a:gd name="connsiteY1" fmla="*/ 3459946 h 4045681"/>
            <a:gd name="connsiteX2" fmla="*/ 7458129 w 7460623"/>
            <a:gd name="connsiteY2" fmla="*/ 0 h 4045681"/>
            <a:gd name="connsiteX3" fmla="*/ 7460623 w 7460623"/>
            <a:gd name="connsiteY3" fmla="*/ 4033009 h 4045681"/>
            <a:gd name="connsiteX4" fmla="*/ 10017 w 7460623"/>
            <a:gd name="connsiteY4" fmla="*/ 4045681 h 404568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460623" h="4045681">
              <a:moveTo>
                <a:pt x="10017" y="4045681"/>
              </a:moveTo>
              <a:lnTo>
                <a:pt x="0" y="3459946"/>
              </a:lnTo>
              <a:cubicBezTo>
                <a:pt x="2478708" y="2729557"/>
                <a:pt x="4979421" y="730389"/>
                <a:pt x="7458129" y="0"/>
              </a:cubicBezTo>
              <a:cubicBezTo>
                <a:pt x="7463361" y="991449"/>
                <a:pt x="7455391" y="3041560"/>
                <a:pt x="7460623" y="4033009"/>
              </a:cubicBezTo>
              <a:lnTo>
                <a:pt x="10017" y="4045681"/>
              </a:lnTo>
              <a:close/>
            </a:path>
          </a:pathLst>
        </a:custGeom>
        <a:solidFill>
          <a:srgbClr val="00B050">
            <a:alpha val="25098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selection activeCell="C16" sqref="C16"/>
    </sheetView>
  </sheetViews>
  <sheetFormatPr defaultRowHeight="14.25" x14ac:dyDescent="0.45"/>
  <cols>
    <col min="1" max="1" width="51.1328125" customWidth="1"/>
    <col min="2" max="2" width="11.19921875" customWidth="1"/>
    <col min="3" max="3" width="13.73046875" customWidth="1"/>
    <col min="4" max="4" width="12.6640625" style="11" customWidth="1"/>
    <col min="5" max="5" width="11.06640625" style="8" customWidth="1"/>
    <col min="6" max="6" width="10.86328125" customWidth="1"/>
    <col min="7" max="7" width="8.1328125" customWidth="1"/>
    <col min="8" max="9" width="7.73046875" style="2" customWidth="1"/>
  </cols>
  <sheetData>
    <row r="1" spans="1:9" ht="25.5" x14ac:dyDescent="0.75">
      <c r="A1" s="17" t="s">
        <v>22</v>
      </c>
      <c r="B1" s="18" t="s">
        <v>23</v>
      </c>
    </row>
    <row r="3" spans="1:9" x14ac:dyDescent="0.45">
      <c r="A3" s="4" t="s">
        <v>27</v>
      </c>
      <c r="B3" s="4">
        <f>SUM(C:C)</f>
        <v>53</v>
      </c>
    </row>
    <row r="4" spans="1:9" x14ac:dyDescent="0.45">
      <c r="A4" s="4" t="s">
        <v>26</v>
      </c>
      <c r="B4" s="14">
        <v>25</v>
      </c>
      <c r="C4" t="s">
        <v>4</v>
      </c>
    </row>
    <row r="5" spans="1:9" x14ac:dyDescent="0.45">
      <c r="A5" s="4" t="s">
        <v>25</v>
      </c>
      <c r="B5" s="4">
        <f>B3+B4</f>
        <v>78</v>
      </c>
    </row>
    <row r="6" spans="1:9" x14ac:dyDescent="0.45">
      <c r="A6" s="4" t="s">
        <v>14</v>
      </c>
      <c r="B6" s="19">
        <v>42675</v>
      </c>
      <c r="C6" t="s">
        <v>17</v>
      </c>
    </row>
    <row r="7" spans="1:9" x14ac:dyDescent="0.45">
      <c r="A7" s="4" t="s">
        <v>20</v>
      </c>
      <c r="B7" s="20">
        <f>WORKDAY(B6,B4+B3)</f>
        <v>42783</v>
      </c>
    </row>
    <row r="8" spans="1:9" x14ac:dyDescent="0.45">
      <c r="A8" s="4" t="s">
        <v>0</v>
      </c>
      <c r="B8" s="5">
        <f>(B3-SUMIF(D:D,"",C:C))/B3</f>
        <v>0.43396226415094341</v>
      </c>
      <c r="C8" s="2"/>
    </row>
    <row r="9" spans="1:9" x14ac:dyDescent="0.45">
      <c r="A9" s="4" t="s">
        <v>1</v>
      </c>
      <c r="B9" s="5">
        <f>SUM(G:G)/B4</f>
        <v>1.1200000000000001</v>
      </c>
    </row>
    <row r="11" spans="1:9" s="1" customFormat="1" ht="42.75" x14ac:dyDescent="0.45">
      <c r="A11" s="3" t="s">
        <v>5</v>
      </c>
      <c r="B11" s="9" t="s">
        <v>19</v>
      </c>
      <c r="C11" s="3" t="s">
        <v>24</v>
      </c>
      <c r="D11" s="12" t="s">
        <v>18</v>
      </c>
      <c r="E11" s="9" t="s">
        <v>15</v>
      </c>
      <c r="F11" s="3" t="s">
        <v>16</v>
      </c>
      <c r="G11" s="3" t="s">
        <v>21</v>
      </c>
      <c r="H11" s="3" t="s">
        <v>3</v>
      </c>
      <c r="I11" s="3" t="s">
        <v>2</v>
      </c>
    </row>
    <row r="12" spans="1:9" x14ac:dyDescent="0.45">
      <c r="A12" s="16" t="s">
        <v>13</v>
      </c>
      <c r="B12" s="10" t="str">
        <f>IF(AND(E12&lt;&gt;"",F12=""),WORKDAY(E12,C12),"")</f>
        <v/>
      </c>
      <c r="C12" s="16">
        <v>5</v>
      </c>
      <c r="D12" s="13">
        <f>IF(F12&lt;&gt;"",NETWORKDAYS(E12,F12),"")</f>
        <v>24</v>
      </c>
      <c r="E12" s="10">
        <f>B6</f>
        <v>42675</v>
      </c>
      <c r="F12" s="15">
        <v>42708</v>
      </c>
      <c r="G12" s="7">
        <f>IF(D12&lt;&gt;"",D12-C12,"")</f>
        <v>19</v>
      </c>
      <c r="H12" s="6">
        <f>IF(D12&lt;&gt;"",C12/$B$3,NA())</f>
        <v>9.4339622641509441E-2</v>
      </c>
      <c r="I12" s="6">
        <f>IF(D12&lt;&gt;"",G12/$B$4,NA())</f>
        <v>0.76</v>
      </c>
    </row>
    <row r="13" spans="1:9" x14ac:dyDescent="0.45">
      <c r="A13" s="16" t="s">
        <v>12</v>
      </c>
      <c r="B13" s="10" t="str">
        <f t="shared" ref="B13:B21" si="0">IF(AND(E13&lt;&gt;"",F13=""),WORKDAY(E13,C13),"")</f>
        <v/>
      </c>
      <c r="C13" s="16">
        <v>8</v>
      </c>
      <c r="D13" s="13">
        <f t="shared" ref="D13:D21" si="1">IF(F13&lt;&gt;"",NETWORKDAYS(E13,F13),"")</f>
        <v>8</v>
      </c>
      <c r="E13" s="10">
        <f>IF(D12&lt;&gt;"",F12,"")</f>
        <v>42708</v>
      </c>
      <c r="F13" s="15">
        <v>42718</v>
      </c>
      <c r="G13" s="7">
        <f t="shared" ref="G13:G21" si="2">IF(D13&lt;&gt;"",D13-C13,"")</f>
        <v>0</v>
      </c>
      <c r="H13" s="6">
        <f>IF(D13&lt;&gt;"",H12+C13/$B$3,NA())</f>
        <v>0.24528301886792453</v>
      </c>
      <c r="I13" s="6">
        <f>IF(D13&lt;&gt;"",I12+G13/$B$4,NA())</f>
        <v>0.76</v>
      </c>
    </row>
    <row r="14" spans="1:9" x14ac:dyDescent="0.45">
      <c r="A14" s="16" t="s">
        <v>11</v>
      </c>
      <c r="B14" s="10" t="str">
        <f t="shared" si="0"/>
        <v/>
      </c>
      <c r="C14" s="16">
        <v>10</v>
      </c>
      <c r="D14" s="13">
        <f t="shared" si="1"/>
        <v>19</v>
      </c>
      <c r="E14" s="10">
        <f t="shared" ref="E14:E21" si="3">IF(D13&lt;&gt;"",F13,"")</f>
        <v>42718</v>
      </c>
      <c r="F14" s="15">
        <v>42744</v>
      </c>
      <c r="G14" s="7">
        <f t="shared" si="2"/>
        <v>9</v>
      </c>
      <c r="H14" s="6">
        <f t="shared" ref="H14:H21" si="4">IF(D14&lt;&gt;"",H13+C14/$B$3,NA())</f>
        <v>0.43396226415094341</v>
      </c>
      <c r="I14" s="6">
        <f t="shared" ref="I14:I21" si="5">IF(D14&lt;&gt;"",I13+G14/$B$4,NA())</f>
        <v>1.1200000000000001</v>
      </c>
    </row>
    <row r="15" spans="1:9" x14ac:dyDescent="0.45">
      <c r="A15" s="16" t="s">
        <v>10</v>
      </c>
      <c r="B15" s="10">
        <f t="shared" si="0"/>
        <v>42753</v>
      </c>
      <c r="C15" s="16">
        <v>7</v>
      </c>
      <c r="D15" s="13" t="str">
        <f t="shared" si="1"/>
        <v/>
      </c>
      <c r="E15" s="10">
        <f t="shared" si="3"/>
        <v>42744</v>
      </c>
      <c r="F15" s="16"/>
      <c r="G15" s="7" t="str">
        <f t="shared" si="2"/>
        <v/>
      </c>
      <c r="H15" s="6" t="e">
        <f t="shared" si="4"/>
        <v>#N/A</v>
      </c>
      <c r="I15" s="6" t="e">
        <f t="shared" si="5"/>
        <v>#N/A</v>
      </c>
    </row>
    <row r="16" spans="1:9" x14ac:dyDescent="0.45">
      <c r="A16" s="16" t="s">
        <v>9</v>
      </c>
      <c r="B16" s="10" t="str">
        <f t="shared" si="0"/>
        <v/>
      </c>
      <c r="C16" s="16">
        <v>4</v>
      </c>
      <c r="D16" s="13" t="str">
        <f t="shared" si="1"/>
        <v/>
      </c>
      <c r="E16" s="10" t="str">
        <f t="shared" si="3"/>
        <v/>
      </c>
      <c r="F16" s="16"/>
      <c r="G16" s="7" t="str">
        <f t="shared" si="2"/>
        <v/>
      </c>
      <c r="H16" s="6" t="e">
        <f t="shared" si="4"/>
        <v>#N/A</v>
      </c>
      <c r="I16" s="6" t="e">
        <f t="shared" si="5"/>
        <v>#N/A</v>
      </c>
    </row>
    <row r="17" spans="1:9" x14ac:dyDescent="0.45">
      <c r="A17" s="16" t="s">
        <v>8</v>
      </c>
      <c r="B17" s="10" t="str">
        <f t="shared" si="0"/>
        <v/>
      </c>
      <c r="C17" s="16">
        <v>6</v>
      </c>
      <c r="D17" s="13" t="str">
        <f t="shared" si="1"/>
        <v/>
      </c>
      <c r="E17" s="10" t="str">
        <f t="shared" si="3"/>
        <v/>
      </c>
      <c r="F17" s="16"/>
      <c r="G17" s="7" t="str">
        <f t="shared" si="2"/>
        <v/>
      </c>
      <c r="H17" s="6" t="e">
        <f t="shared" si="4"/>
        <v>#N/A</v>
      </c>
      <c r="I17" s="6" t="e">
        <f t="shared" si="5"/>
        <v>#N/A</v>
      </c>
    </row>
    <row r="18" spans="1:9" x14ac:dyDescent="0.45">
      <c r="A18" s="16" t="s">
        <v>7</v>
      </c>
      <c r="B18" s="10" t="str">
        <f t="shared" si="0"/>
        <v/>
      </c>
      <c r="C18" s="16">
        <v>5</v>
      </c>
      <c r="D18" s="13" t="str">
        <f t="shared" si="1"/>
        <v/>
      </c>
      <c r="E18" s="10" t="str">
        <f t="shared" si="3"/>
        <v/>
      </c>
      <c r="F18" s="16"/>
      <c r="G18" s="7" t="str">
        <f t="shared" si="2"/>
        <v/>
      </c>
      <c r="H18" s="6" t="e">
        <f t="shared" si="4"/>
        <v>#N/A</v>
      </c>
      <c r="I18" s="6" t="e">
        <f t="shared" si="5"/>
        <v>#N/A</v>
      </c>
    </row>
    <row r="19" spans="1:9" x14ac:dyDescent="0.45">
      <c r="A19" s="16" t="s">
        <v>6</v>
      </c>
      <c r="B19" s="10" t="str">
        <f t="shared" si="0"/>
        <v/>
      </c>
      <c r="C19" s="16">
        <v>8</v>
      </c>
      <c r="D19" s="13" t="str">
        <f t="shared" si="1"/>
        <v/>
      </c>
      <c r="E19" s="10" t="str">
        <f t="shared" si="3"/>
        <v/>
      </c>
      <c r="F19" s="16"/>
      <c r="G19" s="7" t="str">
        <f t="shared" si="2"/>
        <v/>
      </c>
      <c r="H19" s="6" t="e">
        <f t="shared" si="4"/>
        <v>#N/A</v>
      </c>
      <c r="I19" s="6" t="e">
        <f t="shared" si="5"/>
        <v>#N/A</v>
      </c>
    </row>
    <row r="20" spans="1:9" x14ac:dyDescent="0.45">
      <c r="A20" s="16"/>
      <c r="B20" s="10" t="str">
        <f t="shared" si="0"/>
        <v/>
      </c>
      <c r="C20" s="16"/>
      <c r="D20" s="13" t="str">
        <f t="shared" si="1"/>
        <v/>
      </c>
      <c r="E20" s="10" t="str">
        <f t="shared" si="3"/>
        <v/>
      </c>
      <c r="F20" s="16"/>
      <c r="G20" s="7" t="str">
        <f t="shared" si="2"/>
        <v/>
      </c>
      <c r="H20" s="6" t="e">
        <f t="shared" si="4"/>
        <v>#N/A</v>
      </c>
      <c r="I20" s="6" t="e">
        <f t="shared" si="5"/>
        <v>#N/A</v>
      </c>
    </row>
    <row r="21" spans="1:9" x14ac:dyDescent="0.45">
      <c r="A21" s="16"/>
      <c r="B21" s="10" t="str">
        <f t="shared" si="0"/>
        <v/>
      </c>
      <c r="C21" s="16"/>
      <c r="D21" s="13" t="str">
        <f t="shared" si="1"/>
        <v/>
      </c>
      <c r="E21" s="10" t="str">
        <f t="shared" si="3"/>
        <v/>
      </c>
      <c r="F21" s="16"/>
      <c r="G21" s="7" t="str">
        <f t="shared" si="2"/>
        <v/>
      </c>
      <c r="H21" s="6" t="e">
        <f t="shared" si="4"/>
        <v>#N/A</v>
      </c>
      <c r="I21" s="6" t="e">
        <f t="shared" si="5"/>
        <v>#N/A</v>
      </c>
    </row>
    <row r="24" spans="1:9" x14ac:dyDescent="0.45">
      <c r="D24"/>
      <c r="E24"/>
      <c r="H24"/>
      <c r="I24"/>
    </row>
    <row r="25" spans="1:9" x14ac:dyDescent="0.45">
      <c r="D25"/>
      <c r="E25"/>
      <c r="H25"/>
      <c r="I25"/>
    </row>
    <row r="26" spans="1:9" x14ac:dyDescent="0.45">
      <c r="D26"/>
      <c r="E26"/>
      <c r="H26"/>
      <c r="I26"/>
    </row>
    <row r="27" spans="1:9" x14ac:dyDescent="0.45">
      <c r="D27"/>
      <c r="E27"/>
      <c r="H27"/>
      <c r="I27"/>
    </row>
    <row r="28" spans="1:9" x14ac:dyDescent="0.45">
      <c r="D28"/>
      <c r="E28"/>
      <c r="H28"/>
      <c r="I28"/>
    </row>
    <row r="29" spans="1:9" x14ac:dyDescent="0.45">
      <c r="D29"/>
      <c r="E29"/>
      <c r="H29"/>
      <c r="I29"/>
    </row>
    <row r="30" spans="1:9" x14ac:dyDescent="0.45">
      <c r="D30"/>
      <c r="E30"/>
      <c r="H30"/>
      <c r="I30"/>
    </row>
    <row r="31" spans="1:9" x14ac:dyDescent="0.45">
      <c r="D31"/>
      <c r="E31"/>
      <c r="H31"/>
      <c r="I31"/>
    </row>
    <row r="32" spans="1:9" x14ac:dyDescent="0.45">
      <c r="D32"/>
      <c r="E32"/>
      <c r="H32"/>
      <c r="I32"/>
    </row>
    <row r="33" spans="4:9" x14ac:dyDescent="0.45">
      <c r="D33"/>
      <c r="E33"/>
      <c r="H33"/>
      <c r="I33"/>
    </row>
    <row r="34" spans="4:9" x14ac:dyDescent="0.45">
      <c r="D34"/>
      <c r="E34"/>
      <c r="H34"/>
      <c r="I34"/>
    </row>
    <row r="35" spans="4:9" x14ac:dyDescent="0.45">
      <c r="D35"/>
      <c r="E35"/>
      <c r="H35"/>
      <c r="I35"/>
    </row>
    <row r="36" spans="4:9" x14ac:dyDescent="0.45">
      <c r="D36"/>
      <c r="E36"/>
      <c r="H36"/>
      <c r="I36"/>
    </row>
    <row r="37" spans="4:9" x14ac:dyDescent="0.45">
      <c r="D37"/>
      <c r="E37"/>
      <c r="H37"/>
      <c r="I37"/>
    </row>
    <row r="38" spans="4:9" x14ac:dyDescent="0.45">
      <c r="D38"/>
      <c r="E38"/>
      <c r="H38"/>
      <c r="I38"/>
    </row>
    <row r="39" spans="4:9" x14ac:dyDescent="0.45">
      <c r="D39"/>
      <c r="E39"/>
      <c r="H39"/>
      <c r="I39"/>
    </row>
    <row r="40" spans="4:9" x14ac:dyDescent="0.45">
      <c r="D40"/>
      <c r="E40"/>
      <c r="H40"/>
      <c r="I40"/>
    </row>
    <row r="41" spans="4:9" x14ac:dyDescent="0.45">
      <c r="D41"/>
      <c r="E41"/>
      <c r="H41"/>
      <c r="I41"/>
    </row>
    <row r="42" spans="4:9" x14ac:dyDescent="0.45">
      <c r="D42"/>
      <c r="E42"/>
      <c r="H42"/>
      <c r="I42"/>
    </row>
    <row r="43" spans="4:9" x14ac:dyDescent="0.45">
      <c r="D43"/>
      <c r="E43"/>
      <c r="H43"/>
      <c r="I43"/>
    </row>
    <row r="44" spans="4:9" x14ac:dyDescent="0.45">
      <c r="D44"/>
      <c r="E44"/>
      <c r="H44"/>
      <c r="I44"/>
    </row>
  </sheetData>
  <sheetProtection sheet="1" objects="1" scenarios="1"/>
  <pageMargins left="0.25" right="0.25" top="0.75" bottom="0.75" header="0.3" footer="0.3"/>
  <pageSetup paperSize="9" orientation="landscape" verticalDpi="0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Задачи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Дорофеев</dc:creator>
  <cp:lastModifiedBy>Максим Дорофеев</cp:lastModifiedBy>
  <cp:lastPrinted>2016-11-23T11:58:00Z</cp:lastPrinted>
  <dcterms:created xsi:type="dcterms:W3CDTF">2016-11-16T14:06:03Z</dcterms:created>
  <dcterms:modified xsi:type="dcterms:W3CDTF">2017-09-13T21:03:38Z</dcterms:modified>
</cp:coreProperties>
</file>