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Оценка проектов v2.5\"/>
    </mc:Choice>
  </mc:AlternateContent>
  <bookViews>
    <workbookView xWindow="0" yWindow="0" windowWidth="19200" windowHeight="7913"/>
  </bookViews>
  <sheets>
    <sheet name="Задач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0" i="1" l="1"/>
  <c r="B4" i="1"/>
  <c r="J17" i="1"/>
  <c r="J18" i="1"/>
  <c r="J19" i="1"/>
  <c r="J20" i="1"/>
  <c r="J21" i="1"/>
  <c r="J22" i="1"/>
  <c r="J23" i="1"/>
  <c r="J24" i="1"/>
  <c r="J25" i="1"/>
  <c r="J16" i="1"/>
  <c r="B13" i="1" l="1"/>
  <c r="E19" i="1" l="1"/>
  <c r="E20" i="1"/>
  <c r="L20" i="1" s="1"/>
  <c r="E21" i="1"/>
  <c r="L21" i="1" s="1"/>
  <c r="E22" i="1"/>
  <c r="L22" i="1" s="1"/>
  <c r="E23" i="1"/>
  <c r="E24" i="1"/>
  <c r="L24" i="1" s="1"/>
  <c r="E25" i="1"/>
  <c r="L25" i="1" s="1"/>
  <c r="E16" i="1"/>
  <c r="F16" i="1"/>
  <c r="B16" i="1" s="1"/>
  <c r="E17" i="1" l="1"/>
  <c r="M16" i="1"/>
  <c r="F17" i="1"/>
  <c r="L16" i="1"/>
  <c r="F20" i="1"/>
  <c r="L19" i="1"/>
  <c r="F24" i="1"/>
  <c r="B24" i="1" s="1"/>
  <c r="L23" i="1"/>
  <c r="F23" i="1"/>
  <c r="B23" i="1" s="1"/>
  <c r="F22" i="1"/>
  <c r="B22" i="1" s="1"/>
  <c r="F25" i="1"/>
  <c r="B25" i="1" s="1"/>
  <c r="F21" i="1"/>
  <c r="B21" i="1" s="1"/>
  <c r="E18" i="1"/>
  <c r="B17" i="1"/>
  <c r="M20" i="1"/>
  <c r="M21" i="1"/>
  <c r="M22" i="1"/>
  <c r="M23" i="1"/>
  <c r="M24" i="1"/>
  <c r="M25" i="1"/>
  <c r="K20" i="1"/>
  <c r="K21" i="1"/>
  <c r="K22" i="1"/>
  <c r="K23" i="1"/>
  <c r="K24" i="1"/>
  <c r="K25" i="1"/>
  <c r="F19" i="1" l="1"/>
  <c r="L18" i="1"/>
  <c r="L17" i="1"/>
  <c r="F18" i="1"/>
  <c r="B18" i="1" s="1"/>
  <c r="B19" i="1"/>
  <c r="B20" i="1"/>
  <c r="I17" i="1"/>
  <c r="I18" i="1"/>
  <c r="I19" i="1"/>
  <c r="I20" i="1"/>
  <c r="I21" i="1"/>
  <c r="I22" i="1"/>
  <c r="I23" i="1"/>
  <c r="I24" i="1"/>
  <c r="I25" i="1"/>
  <c r="I16" i="1"/>
  <c r="M17" i="1" l="1"/>
  <c r="M18" i="1" s="1"/>
  <c r="M19" i="1" s="1"/>
  <c r="B12" i="1"/>
  <c r="K19" i="1" l="1"/>
  <c r="B3" i="1"/>
  <c r="B7" i="1" s="1"/>
  <c r="K16" i="1" l="1"/>
  <c r="K17" i="1" s="1"/>
  <c r="K18" i="1" s="1"/>
  <c r="B11" i="1"/>
</calcChain>
</file>

<file path=xl/sharedStrings.xml><?xml version="1.0" encoding="utf-8"?>
<sst xmlns="http://schemas.openxmlformats.org/spreadsheetml/2006/main" count="35" uniqueCount="35">
  <si>
    <t>% завершения</t>
  </si>
  <si>
    <t>% Исп. Буфера</t>
  </si>
  <si>
    <t>% Зав-ия</t>
  </si>
  <si>
    <t>&lt;- Выбирается вами. По умолчанию половина суммарной оценки</t>
  </si>
  <si>
    <t>Основные вехи проекта</t>
  </si>
  <si>
    <t>Начались продажи в рознице</t>
  </si>
  <si>
    <t>Книга доставлена на центральный склад</t>
  </si>
  <si>
    <t>Тираж отпечатан в типографии</t>
  </si>
  <si>
    <t>Завершена верстка</t>
  </si>
  <si>
    <t>Завершена редактура</t>
  </si>
  <si>
    <t>Финальный текст предоставлен</t>
  </si>
  <si>
    <t>Подписан лицензионный договор</t>
  </si>
  <si>
    <t>Согласованы все детали по книге</t>
  </si>
  <si>
    <t>Дата начала проекта:</t>
  </si>
  <si>
    <t>Дата начала работы</t>
  </si>
  <si>
    <t>Дата окончания работы</t>
  </si>
  <si>
    <t>&lt;-Пишете дату фактического начала работы</t>
  </si>
  <si>
    <t>Фактическая длительность, дни</t>
  </si>
  <si>
    <t>50%-ая дата завершения</t>
  </si>
  <si>
    <t>Озвученная дата завершения проекта:</t>
  </si>
  <si>
    <t>Взято из буфера, дни</t>
  </si>
  <si>
    <t>Издать книгу и начать продажи</t>
  </si>
  <si>
    <t>&lt;- Название вашего проекта</t>
  </si>
  <si>
    <t>50%-ая длительность задачи, дни</t>
  </si>
  <si>
    <t>Общая длительность проекта, дни:</t>
  </si>
  <si>
    <t>Размер буфера, дни:</t>
  </si>
  <si>
    <t>Суммарная 50%-ая оценка, дни:</t>
  </si>
  <si>
    <t>Оценка бюджета:</t>
  </si>
  <si>
    <t>Оценка стоимости (без буфера)</t>
  </si>
  <si>
    <t>Фактическая стоимость</t>
  </si>
  <si>
    <t>% Исп. Буфера денег</t>
  </si>
  <si>
    <t>Буфер бюджета:</t>
  </si>
  <si>
    <t>% использования буфера денег</t>
  </si>
  <si>
    <t>% использования буфера сроков</t>
  </si>
  <si>
    <t>Озвученная стоимость проекта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</si>
</sst>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B54633"/>
      <name val="Calibri"/>
      <family val="2"/>
      <charset val="204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wrapText="1"/>
    </xf>
    <xf numFmtId="9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9" fontId="1" fillId="2" borderId="1" xfId="0" applyNumberFormat="1" applyFont="1" applyFill="1" applyBorder="1"/>
    <xf numFmtId="9" fontId="0" fillId="2" borderId="1" xfId="0" applyNumberFormat="1" applyFill="1" applyBorder="1"/>
    <xf numFmtId="0" fontId="0" fillId="2" borderId="1" xfId="0" applyFill="1" applyBorder="1"/>
    <xf numFmtId="14" fontId="0" fillId="0" borderId="0" xfId="0" applyNumberFormat="1"/>
    <xf numFmtId="14" fontId="2" fillId="2" borderId="1" xfId="0" applyNumberFormat="1" applyFont="1" applyFill="1" applyBorder="1" applyAlignment="1">
      <alignment horizontal="center" wrapText="1"/>
    </xf>
    <xf numFmtId="14" fontId="0" fillId="2" borderId="1" xfId="0" applyNumberFormat="1" applyFill="1" applyBorder="1"/>
    <xf numFmtId="1" fontId="0" fillId="0" borderId="0" xfId="0" applyNumberFormat="1"/>
    <xf numFmtId="1" fontId="2" fillId="2" borderId="1" xfId="0" applyNumberFormat="1" applyFont="1" applyFill="1" applyBorder="1" applyAlignment="1">
      <alignment horizontal="center" wrapText="1"/>
    </xf>
    <xf numFmtId="1" fontId="0" fillId="2" borderId="1" xfId="0" applyNumberFormat="1" applyFill="1" applyBorder="1"/>
    <xf numFmtId="0" fontId="1" fillId="3" borderId="1" xfId="0" applyFont="1" applyFill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vertical="center"/>
    </xf>
    <xf numFmtId="14" fontId="1" fillId="0" borderId="1" xfId="0" applyNumberFormat="1" applyFont="1" applyBorder="1" applyProtection="1">
      <protection locked="0"/>
    </xf>
    <xf numFmtId="164" fontId="1" fillId="3" borderId="1" xfId="0" applyNumberFormat="1" applyFont="1" applyFill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2" borderId="1" xfId="0" applyNumberFormat="1" applyFill="1" applyBorder="1"/>
    <xf numFmtId="164" fontId="1" fillId="2" borderId="1" xfId="0" applyNumberFormat="1" applyFont="1" applyFill="1" applyBorder="1"/>
    <xf numFmtId="164" fontId="0" fillId="0" borderId="0" xfId="0" applyNumberFormat="1"/>
    <xf numFmtId="164" fontId="2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/>
    <xf numFmtId="14" fontId="4" fillId="2" borderId="1" xfId="0" applyNumberFormat="1" applyFont="1" applyFill="1" applyBorder="1"/>
    <xf numFmtId="164" fontId="4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Сроки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Задачи!$K$16:$K$25</c:f>
              <c:numCache>
                <c:formatCode>0%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Задачи!$M$16:$M$25</c:f>
              <c:numCache>
                <c:formatCode>0%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Бюджет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Задачи!$K$16:$K$25</c:f>
              <c:numCache>
                <c:formatCode>0%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Задачи!$L$16:$L$25</c:f>
              <c:numCache>
                <c:formatCode>0%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435480"/>
        <c:axId val="358428032"/>
      </c:scatterChart>
      <c:valAx>
        <c:axId val="358435480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58428032"/>
        <c:crosses val="autoZero"/>
        <c:crossBetween val="midCat"/>
      </c:valAx>
      <c:valAx>
        <c:axId val="358428032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58435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26</xdr:row>
      <xdr:rowOff>180974</xdr:rowOff>
    </xdr:from>
    <xdr:to>
      <xdr:col>6</xdr:col>
      <xdr:colOff>88448</xdr:colOff>
      <xdr:row>48</xdr:row>
      <xdr:rowOff>38099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445293</xdr:colOff>
      <xdr:row>27</xdr:row>
      <xdr:rowOff>136774</xdr:rowOff>
    </xdr:from>
    <xdr:to>
      <xdr:col>5</xdr:col>
      <xdr:colOff>612321</xdr:colOff>
      <xdr:row>37</xdr:row>
      <xdr:rowOff>23963</xdr:rowOff>
    </xdr:to>
    <xdr:sp macro="" textlink="">
      <xdr:nvSpPr>
        <xdr:cNvPr id="3" name="Полилиния 2"/>
        <xdr:cNvSpPr/>
      </xdr:nvSpPr>
      <xdr:spPr>
        <a:xfrm>
          <a:off x="445293" y="5416345"/>
          <a:ext cx="7487671" cy="1724154"/>
        </a:xfrm>
        <a:custGeom>
          <a:avLst/>
          <a:gdLst>
            <a:gd name="connsiteX0" fmla="*/ 0 w 7565457"/>
            <a:gd name="connsiteY0" fmla="*/ 105878 h 2127183"/>
            <a:gd name="connsiteX1" fmla="*/ 7555832 w 7565457"/>
            <a:gd name="connsiteY1" fmla="*/ 0 h 2127183"/>
            <a:gd name="connsiteX2" fmla="*/ 7565457 w 7565457"/>
            <a:gd name="connsiteY2" fmla="*/ 442762 h 2127183"/>
            <a:gd name="connsiteX3" fmla="*/ 19251 w 7565457"/>
            <a:gd name="connsiteY3" fmla="*/ 2127183 h 2127183"/>
            <a:gd name="connsiteX4" fmla="*/ 0 w 7565457"/>
            <a:gd name="connsiteY4" fmla="*/ 105878 h 2127183"/>
            <a:gd name="connsiteX0" fmla="*/ 0 w 7565457"/>
            <a:gd name="connsiteY0" fmla="*/ 105878 h 1366787"/>
            <a:gd name="connsiteX1" fmla="*/ 7555832 w 7565457"/>
            <a:gd name="connsiteY1" fmla="*/ 0 h 1366787"/>
            <a:gd name="connsiteX2" fmla="*/ 7565457 w 7565457"/>
            <a:gd name="connsiteY2" fmla="*/ 442762 h 1366787"/>
            <a:gd name="connsiteX3" fmla="*/ 9626 w 7565457"/>
            <a:gd name="connsiteY3" fmla="*/ 1366787 h 1366787"/>
            <a:gd name="connsiteX4" fmla="*/ 0 w 7565457"/>
            <a:gd name="connsiteY4" fmla="*/ 105878 h 1366787"/>
            <a:gd name="connsiteX0" fmla="*/ 0 w 7565457"/>
            <a:gd name="connsiteY0" fmla="*/ 105878 h 2136808"/>
            <a:gd name="connsiteX1" fmla="*/ 7555832 w 7565457"/>
            <a:gd name="connsiteY1" fmla="*/ 0 h 2136808"/>
            <a:gd name="connsiteX2" fmla="*/ 7565457 w 7565457"/>
            <a:gd name="connsiteY2" fmla="*/ 442762 h 2136808"/>
            <a:gd name="connsiteX3" fmla="*/ 28876 w 7565457"/>
            <a:gd name="connsiteY3" fmla="*/ 2136808 h 2136808"/>
            <a:gd name="connsiteX4" fmla="*/ 0 w 7565457"/>
            <a:gd name="connsiteY4" fmla="*/ 105878 h 2136808"/>
            <a:gd name="connsiteX0" fmla="*/ 0 w 7565457"/>
            <a:gd name="connsiteY0" fmla="*/ 105878 h 2156059"/>
            <a:gd name="connsiteX1" fmla="*/ 7555832 w 7565457"/>
            <a:gd name="connsiteY1" fmla="*/ 0 h 2156059"/>
            <a:gd name="connsiteX2" fmla="*/ 7565457 w 7565457"/>
            <a:gd name="connsiteY2" fmla="*/ 442762 h 2156059"/>
            <a:gd name="connsiteX3" fmla="*/ 28876 w 7565457"/>
            <a:gd name="connsiteY3" fmla="*/ 2156059 h 2156059"/>
            <a:gd name="connsiteX4" fmla="*/ 0 w 7565457"/>
            <a:gd name="connsiteY4" fmla="*/ 105878 h 2156059"/>
            <a:gd name="connsiteX0" fmla="*/ 0 w 7565457"/>
            <a:gd name="connsiteY0" fmla="*/ 0 h 2050181"/>
            <a:gd name="connsiteX1" fmla="*/ 7555832 w 7565457"/>
            <a:gd name="connsiteY1" fmla="*/ 6181 h 2050181"/>
            <a:gd name="connsiteX2" fmla="*/ 7565457 w 7565457"/>
            <a:gd name="connsiteY2" fmla="*/ 336884 h 2050181"/>
            <a:gd name="connsiteX3" fmla="*/ 28876 w 7565457"/>
            <a:gd name="connsiteY3" fmla="*/ 2050181 h 2050181"/>
            <a:gd name="connsiteX4" fmla="*/ 0 w 7565457"/>
            <a:gd name="connsiteY4" fmla="*/ 0 h 2050181"/>
            <a:gd name="connsiteX0" fmla="*/ 0 w 7565457"/>
            <a:gd name="connsiteY0" fmla="*/ 0 h 2035240"/>
            <a:gd name="connsiteX1" fmla="*/ 7555832 w 7565457"/>
            <a:gd name="connsiteY1" fmla="*/ 6181 h 2035240"/>
            <a:gd name="connsiteX2" fmla="*/ 7565457 w 7565457"/>
            <a:gd name="connsiteY2" fmla="*/ 336884 h 2035240"/>
            <a:gd name="connsiteX3" fmla="*/ 10970 w 7565457"/>
            <a:gd name="connsiteY3" fmla="*/ 2035240 h 2035240"/>
            <a:gd name="connsiteX4" fmla="*/ 0 w 7565457"/>
            <a:gd name="connsiteY4" fmla="*/ 0 h 20352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5457" h="2035240">
              <a:moveTo>
                <a:pt x="0" y="0"/>
              </a:moveTo>
              <a:lnTo>
                <a:pt x="7555832" y="6181"/>
              </a:lnTo>
              <a:lnTo>
                <a:pt x="7565457" y="336884"/>
              </a:lnTo>
              <a:lnTo>
                <a:pt x="10970" y="2035240"/>
              </a:lnTo>
              <a:cubicBezTo>
                <a:pt x="7761" y="1614937"/>
                <a:pt x="3209" y="420303"/>
                <a:pt x="0" y="0"/>
              </a:cubicBezTo>
              <a:close/>
            </a:path>
          </a:pathLst>
        </a:custGeom>
        <a:solidFill>
          <a:srgbClr val="FF000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0</xdr:col>
      <xdr:colOff>425324</xdr:colOff>
      <xdr:row>31</xdr:row>
      <xdr:rowOff>80623</xdr:rowOff>
    </xdr:from>
    <xdr:to>
      <xdr:col>5</xdr:col>
      <xdr:colOff>612321</xdr:colOff>
      <xdr:row>46</xdr:row>
      <xdr:rowOff>11567</xdr:rowOff>
    </xdr:to>
    <xdr:sp macro="" textlink="">
      <xdr:nvSpPr>
        <xdr:cNvPr id="4" name="Полилиния 3"/>
        <xdr:cNvSpPr/>
      </xdr:nvSpPr>
      <xdr:spPr>
        <a:xfrm>
          <a:off x="425324" y="6094980"/>
          <a:ext cx="7507640" cy="2686391"/>
        </a:xfrm>
        <a:custGeom>
          <a:avLst/>
          <a:gdLst>
            <a:gd name="connsiteX0" fmla="*/ 19251 w 7430703"/>
            <a:gd name="connsiteY0" fmla="*/ 3166712 h 3166712"/>
            <a:gd name="connsiteX1" fmla="*/ 0 w 7430703"/>
            <a:gd name="connsiteY1" fmla="*/ 2088682 h 3166712"/>
            <a:gd name="connsiteX2" fmla="*/ 7430703 w 7430703"/>
            <a:gd name="connsiteY2" fmla="*/ 0 h 3166712"/>
            <a:gd name="connsiteX3" fmla="*/ 7334451 w 7430703"/>
            <a:gd name="connsiteY3" fmla="*/ 3108960 h 3166712"/>
            <a:gd name="connsiteX4" fmla="*/ 19251 w 7430703"/>
            <a:gd name="connsiteY4" fmla="*/ 3166712 h 3166712"/>
            <a:gd name="connsiteX0" fmla="*/ 0 w 7411452"/>
            <a:gd name="connsiteY0" fmla="*/ 3166712 h 3166712"/>
            <a:gd name="connsiteX1" fmla="*/ 28875 w 7411452"/>
            <a:gd name="connsiteY1" fmla="*/ 2415941 h 3166712"/>
            <a:gd name="connsiteX2" fmla="*/ 7411452 w 7411452"/>
            <a:gd name="connsiteY2" fmla="*/ 0 h 3166712"/>
            <a:gd name="connsiteX3" fmla="*/ 7315200 w 7411452"/>
            <a:gd name="connsiteY3" fmla="*/ 3108960 h 3166712"/>
            <a:gd name="connsiteX4" fmla="*/ 0 w 7411452"/>
            <a:gd name="connsiteY4" fmla="*/ 3166712 h 3166712"/>
            <a:gd name="connsiteX0" fmla="*/ 0 w 7449954"/>
            <a:gd name="connsiteY0" fmla="*/ 2993458 h 2993458"/>
            <a:gd name="connsiteX1" fmla="*/ 28875 w 7449954"/>
            <a:gd name="connsiteY1" fmla="*/ 2242687 h 2993458"/>
            <a:gd name="connsiteX2" fmla="*/ 7449954 w 7449954"/>
            <a:gd name="connsiteY2" fmla="*/ 0 h 2993458"/>
            <a:gd name="connsiteX3" fmla="*/ 7315200 w 7449954"/>
            <a:gd name="connsiteY3" fmla="*/ 2935706 h 2993458"/>
            <a:gd name="connsiteX4" fmla="*/ 0 w 7449954"/>
            <a:gd name="connsiteY4" fmla="*/ 2993458 h 2993458"/>
            <a:gd name="connsiteX0" fmla="*/ 0 w 7465651"/>
            <a:gd name="connsiteY0" fmla="*/ 2993458 h 2993458"/>
            <a:gd name="connsiteX1" fmla="*/ 28875 w 7465651"/>
            <a:gd name="connsiteY1" fmla="*/ 2242687 h 2993458"/>
            <a:gd name="connsiteX2" fmla="*/ 7449954 w 7465651"/>
            <a:gd name="connsiteY2" fmla="*/ 0 h 2993458"/>
            <a:gd name="connsiteX3" fmla="*/ 7465651 w 7465651"/>
            <a:gd name="connsiteY3" fmla="*/ 2974346 h 2993458"/>
            <a:gd name="connsiteX4" fmla="*/ 0 w 7465651"/>
            <a:gd name="connsiteY4" fmla="*/ 2993458 h 2993458"/>
            <a:gd name="connsiteX0" fmla="*/ 0 w 7450606"/>
            <a:gd name="connsiteY0" fmla="*/ 2987018 h 2987018"/>
            <a:gd name="connsiteX1" fmla="*/ 13830 w 7450606"/>
            <a:gd name="connsiteY1" fmla="*/ 2242687 h 2987018"/>
            <a:gd name="connsiteX2" fmla="*/ 7434909 w 7450606"/>
            <a:gd name="connsiteY2" fmla="*/ 0 h 2987018"/>
            <a:gd name="connsiteX3" fmla="*/ 7450606 w 7450606"/>
            <a:gd name="connsiteY3" fmla="*/ 2974346 h 2987018"/>
            <a:gd name="connsiteX4" fmla="*/ 0 w 7450606"/>
            <a:gd name="connsiteY4" fmla="*/ 2987018 h 2987018"/>
            <a:gd name="connsiteX0" fmla="*/ 1215 w 7451821"/>
            <a:gd name="connsiteY0" fmla="*/ 2987018 h 2987018"/>
            <a:gd name="connsiteX1" fmla="*/ 0 w 7451821"/>
            <a:gd name="connsiteY1" fmla="*/ 2191167 h 2987018"/>
            <a:gd name="connsiteX2" fmla="*/ 7436124 w 7451821"/>
            <a:gd name="connsiteY2" fmla="*/ 0 h 2987018"/>
            <a:gd name="connsiteX3" fmla="*/ 7451821 w 7451821"/>
            <a:gd name="connsiteY3" fmla="*/ 2974346 h 2987018"/>
            <a:gd name="connsiteX4" fmla="*/ 1215 w 7451821"/>
            <a:gd name="connsiteY4" fmla="*/ 2987018 h 2987018"/>
            <a:gd name="connsiteX0" fmla="*/ 1215 w 7451821"/>
            <a:gd name="connsiteY0" fmla="*/ 4045681 h 4045681"/>
            <a:gd name="connsiteX1" fmla="*/ 0 w 7451821"/>
            <a:gd name="connsiteY1" fmla="*/ 3249830 h 4045681"/>
            <a:gd name="connsiteX2" fmla="*/ 7449327 w 7451821"/>
            <a:gd name="connsiteY2" fmla="*/ 0 h 4045681"/>
            <a:gd name="connsiteX3" fmla="*/ 7451821 w 7451821"/>
            <a:gd name="connsiteY3" fmla="*/ 4033009 h 4045681"/>
            <a:gd name="connsiteX4" fmla="*/ 1215 w 7451821"/>
            <a:gd name="connsiteY4" fmla="*/ 4045681 h 4045681"/>
            <a:gd name="connsiteX0" fmla="*/ 10017 w 7460623"/>
            <a:gd name="connsiteY0" fmla="*/ 4045681 h 4045681"/>
            <a:gd name="connsiteX1" fmla="*/ 0 w 7460623"/>
            <a:gd name="connsiteY1" fmla="*/ 3459946 h 4045681"/>
            <a:gd name="connsiteX2" fmla="*/ 7458129 w 7460623"/>
            <a:gd name="connsiteY2" fmla="*/ 0 h 4045681"/>
            <a:gd name="connsiteX3" fmla="*/ 7460623 w 7460623"/>
            <a:gd name="connsiteY3" fmla="*/ 4033009 h 4045681"/>
            <a:gd name="connsiteX4" fmla="*/ 10017 w 7460623"/>
            <a:gd name="connsiteY4" fmla="*/ 4045681 h 40456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460623" h="4045681">
              <a:moveTo>
                <a:pt x="10017" y="4045681"/>
              </a:moveTo>
              <a:lnTo>
                <a:pt x="0" y="3459946"/>
              </a:lnTo>
              <a:cubicBezTo>
                <a:pt x="2478708" y="2729557"/>
                <a:pt x="4979421" y="730389"/>
                <a:pt x="7458129" y="0"/>
              </a:cubicBezTo>
              <a:cubicBezTo>
                <a:pt x="7463361" y="991449"/>
                <a:pt x="7455391" y="3041560"/>
                <a:pt x="7460623" y="4033009"/>
              </a:cubicBezTo>
              <a:lnTo>
                <a:pt x="10017" y="4045681"/>
              </a:lnTo>
              <a:close/>
            </a:path>
          </a:pathLst>
        </a:custGeom>
        <a:solidFill>
          <a:srgbClr val="00B05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zoomScale="85" zoomScaleNormal="85" workbookViewId="0">
      <selection activeCell="G10" sqref="G10"/>
    </sheetView>
  </sheetViews>
  <sheetFormatPr defaultRowHeight="14.25" x14ac:dyDescent="0.45"/>
  <cols>
    <col min="1" max="1" width="51.1328125" customWidth="1"/>
    <col min="2" max="2" width="14.1328125" customWidth="1"/>
    <col min="3" max="4" width="13.73046875" customWidth="1"/>
    <col min="5" max="5" width="12.6640625" style="11" customWidth="1"/>
    <col min="6" max="6" width="11.06640625" style="8" customWidth="1"/>
    <col min="7" max="7" width="10.86328125" customWidth="1"/>
    <col min="8" max="8" width="10.86328125" style="24" customWidth="1"/>
    <col min="9" max="9" width="8.1328125" customWidth="1"/>
    <col min="10" max="10" width="10.19921875" customWidth="1"/>
    <col min="11" max="13" width="7.73046875" style="2" customWidth="1"/>
  </cols>
  <sheetData>
    <row r="1" spans="1:13" ht="25.5" x14ac:dyDescent="0.75">
      <c r="A1" s="17" t="s">
        <v>21</v>
      </c>
      <c r="B1" s="18" t="s">
        <v>22</v>
      </c>
    </row>
    <row r="3" spans="1:13" x14ac:dyDescent="0.45">
      <c r="A3" s="4" t="s">
        <v>26</v>
      </c>
      <c r="B3" s="4">
        <f>SUM(C:C)</f>
        <v>48</v>
      </c>
    </row>
    <row r="4" spans="1:13" x14ac:dyDescent="0.45">
      <c r="A4" s="4" t="s">
        <v>27</v>
      </c>
      <c r="B4" s="23">
        <f>SUM(D:D)</f>
        <v>3400</v>
      </c>
    </row>
    <row r="5" spans="1:13" x14ac:dyDescent="0.45">
      <c r="A5" s="4" t="s">
        <v>25</v>
      </c>
      <c r="B5" s="14">
        <v>25</v>
      </c>
      <c r="C5" t="s">
        <v>3</v>
      </c>
    </row>
    <row r="6" spans="1:13" x14ac:dyDescent="0.45">
      <c r="A6" s="4" t="s">
        <v>31</v>
      </c>
      <c r="B6" s="20">
        <v>1000</v>
      </c>
    </row>
    <row r="7" spans="1:13" x14ac:dyDescent="0.45">
      <c r="A7" s="4" t="s">
        <v>24</v>
      </c>
      <c r="B7" s="4">
        <f>B3+B5</f>
        <v>73</v>
      </c>
    </row>
    <row r="8" spans="1:13" x14ac:dyDescent="0.45">
      <c r="A8" s="4" t="s">
        <v>13</v>
      </c>
      <c r="B8" s="19">
        <v>42699</v>
      </c>
      <c r="C8" t="s">
        <v>16</v>
      </c>
    </row>
    <row r="9" spans="1:13" ht="18" x14ac:dyDescent="0.55000000000000004">
      <c r="A9" s="26" t="s">
        <v>19</v>
      </c>
      <c r="B9" s="27">
        <f>WORKDAY(B8,B5+B3)</f>
        <v>42802</v>
      </c>
    </row>
    <row r="10" spans="1:13" ht="18" x14ac:dyDescent="0.55000000000000004">
      <c r="A10" s="26" t="s">
        <v>34</v>
      </c>
      <c r="B10" s="28">
        <f>B4+B6</f>
        <v>4400</v>
      </c>
    </row>
    <row r="11" spans="1:13" x14ac:dyDescent="0.45">
      <c r="A11" s="4" t="s">
        <v>0</v>
      </c>
      <c r="B11" s="5">
        <f>(B3-SUMIF(E:E,"",C:C))/B3</f>
        <v>0</v>
      </c>
      <c r="C11" s="2"/>
      <c r="D11" s="2"/>
    </row>
    <row r="12" spans="1:13" x14ac:dyDescent="0.45">
      <c r="A12" s="4" t="s">
        <v>33</v>
      </c>
      <c r="B12" s="5">
        <f>SUM(I:I)/B5</f>
        <v>0</v>
      </c>
    </row>
    <row r="13" spans="1:13" x14ac:dyDescent="0.45">
      <c r="A13" s="4" t="s">
        <v>32</v>
      </c>
      <c r="B13" s="5">
        <f>SUM(J:J)/B6</f>
        <v>0</v>
      </c>
    </row>
    <row r="15" spans="1:13" s="1" customFormat="1" ht="42.75" x14ac:dyDescent="0.45">
      <c r="A15" s="3" t="s">
        <v>4</v>
      </c>
      <c r="B15" s="9" t="s">
        <v>18</v>
      </c>
      <c r="C15" s="3" t="s">
        <v>23</v>
      </c>
      <c r="D15" s="3" t="s">
        <v>28</v>
      </c>
      <c r="E15" s="12" t="s">
        <v>17</v>
      </c>
      <c r="F15" s="9" t="s">
        <v>14</v>
      </c>
      <c r="G15" s="3" t="s">
        <v>15</v>
      </c>
      <c r="H15" s="25" t="s">
        <v>29</v>
      </c>
      <c r="I15" s="3" t="s">
        <v>20</v>
      </c>
      <c r="J15" s="3"/>
      <c r="K15" s="3" t="s">
        <v>2</v>
      </c>
      <c r="L15" s="3" t="s">
        <v>30</v>
      </c>
      <c r="M15" s="3" t="s">
        <v>1</v>
      </c>
    </row>
    <row r="16" spans="1:13" x14ac:dyDescent="0.45">
      <c r="A16" s="16" t="s">
        <v>12</v>
      </c>
      <c r="B16" s="10">
        <f>IF(AND(F16&lt;&gt;"",G16=""),WORKDAY(F16,C16),"")</f>
        <v>42706</v>
      </c>
      <c r="C16" s="16">
        <v>5</v>
      </c>
      <c r="D16" s="21">
        <v>1000</v>
      </c>
      <c r="E16" s="13" t="str">
        <f>IF(G16&lt;&gt;"",NETWORKDAYS(F16,G16),"")</f>
        <v/>
      </c>
      <c r="F16" s="10">
        <f>B8</f>
        <v>42699</v>
      </c>
      <c r="G16" s="15"/>
      <c r="H16" s="21"/>
      <c r="I16" s="7" t="str">
        <f>IF(E16&lt;&gt;"",E16-C16,"")</f>
        <v/>
      </c>
      <c r="J16" s="22" t="str">
        <f>IF(G16&lt;&gt;"",H16-D16,"")</f>
        <v/>
      </c>
      <c r="K16" s="6" t="e">
        <f>IF(E16&lt;&gt;"",C16/$B$3,NA())</f>
        <v>#N/A</v>
      </c>
      <c r="L16" s="6" t="e">
        <f>IF(E16&lt;&gt;"",J16/$B$6,NA())</f>
        <v>#N/A</v>
      </c>
      <c r="M16" s="6" t="e">
        <f>IF(E16&lt;&gt;"",I16/$B$5,NA())</f>
        <v>#N/A</v>
      </c>
    </row>
    <row r="17" spans="1:13" x14ac:dyDescent="0.45">
      <c r="A17" s="16" t="s">
        <v>11</v>
      </c>
      <c r="B17" s="10" t="str">
        <f t="shared" ref="B17:B25" si="0">IF(AND(F17&lt;&gt;"",G17=""),WORKDAY(F17,C17),"")</f>
        <v/>
      </c>
      <c r="C17" s="16">
        <v>6</v>
      </c>
      <c r="D17" s="21">
        <v>1000</v>
      </c>
      <c r="E17" s="13" t="str">
        <f t="shared" ref="E17:E25" si="1">IF(G17&lt;&gt;"",NETWORKDAYS(F17,G17),"")</f>
        <v/>
      </c>
      <c r="F17" s="10" t="str">
        <f>IF(E16&lt;&gt;"",G16,"")</f>
        <v/>
      </c>
      <c r="G17" s="15"/>
      <c r="H17" s="21"/>
      <c r="I17" s="7" t="str">
        <f t="shared" ref="I17:I25" si="2">IF(E17&lt;&gt;"",E17-C17,"")</f>
        <v/>
      </c>
      <c r="J17" s="22" t="str">
        <f t="shared" ref="J17:J25" si="3">IF(G17&lt;&gt;"",H17-D17,"")</f>
        <v/>
      </c>
      <c r="K17" s="6" t="e">
        <f>IF(E17&lt;&gt;"",K16+C17/$B$3,NA())</f>
        <v>#N/A</v>
      </c>
      <c r="L17" s="6" t="e">
        <f t="shared" ref="L17:L25" si="4">IF(E17&lt;&gt;"",J17/$B$6,NA())</f>
        <v>#N/A</v>
      </c>
      <c r="M17" s="6" t="e">
        <f>IF(E17&lt;&gt;"",M16+I17/$B$5,NA())</f>
        <v>#N/A</v>
      </c>
    </row>
    <row r="18" spans="1:13" x14ac:dyDescent="0.45">
      <c r="A18" s="16" t="s">
        <v>10</v>
      </c>
      <c r="B18" s="10" t="str">
        <f t="shared" si="0"/>
        <v/>
      </c>
      <c r="C18" s="16">
        <v>10</v>
      </c>
      <c r="D18" s="21">
        <v>0</v>
      </c>
      <c r="E18" s="13" t="str">
        <f t="shared" si="1"/>
        <v/>
      </c>
      <c r="F18" s="10" t="str">
        <f t="shared" ref="F18:F25" si="5">IF(E17&lt;&gt;"",G17,"")</f>
        <v/>
      </c>
      <c r="G18" s="15"/>
      <c r="H18" s="21"/>
      <c r="I18" s="7" t="str">
        <f t="shared" si="2"/>
        <v/>
      </c>
      <c r="J18" s="22" t="str">
        <f t="shared" si="3"/>
        <v/>
      </c>
      <c r="K18" s="6" t="e">
        <f t="shared" ref="K18:K25" si="6">IF(E18&lt;&gt;"",K17+C18/$B$3,NA())</f>
        <v>#N/A</v>
      </c>
      <c r="L18" s="6" t="e">
        <f t="shared" si="4"/>
        <v>#N/A</v>
      </c>
      <c r="M18" s="6" t="e">
        <f t="shared" ref="M18:M25" si="7">IF(E18&lt;&gt;"",M17+I18/$B$5,NA())</f>
        <v>#N/A</v>
      </c>
    </row>
    <row r="19" spans="1:13" x14ac:dyDescent="0.45">
      <c r="A19" s="16" t="s">
        <v>9</v>
      </c>
      <c r="B19" s="10" t="str">
        <f t="shared" si="0"/>
        <v/>
      </c>
      <c r="C19" s="16">
        <v>6</v>
      </c>
      <c r="D19" s="21">
        <v>500</v>
      </c>
      <c r="E19" s="13" t="str">
        <f t="shared" si="1"/>
        <v/>
      </c>
      <c r="F19" s="10" t="str">
        <f t="shared" si="5"/>
        <v/>
      </c>
      <c r="G19" s="16"/>
      <c r="H19" s="21"/>
      <c r="I19" s="7" t="str">
        <f t="shared" si="2"/>
        <v/>
      </c>
      <c r="J19" s="22" t="str">
        <f t="shared" si="3"/>
        <v/>
      </c>
      <c r="K19" s="6" t="e">
        <f t="shared" si="6"/>
        <v>#N/A</v>
      </c>
      <c r="L19" s="6" t="e">
        <f t="shared" si="4"/>
        <v>#N/A</v>
      </c>
      <c r="M19" s="6" t="e">
        <f t="shared" si="7"/>
        <v>#N/A</v>
      </c>
    </row>
    <row r="20" spans="1:13" x14ac:dyDescent="0.45">
      <c r="A20" s="16" t="s">
        <v>8</v>
      </c>
      <c r="B20" s="10" t="str">
        <f t="shared" si="0"/>
        <v/>
      </c>
      <c r="C20" s="16">
        <v>5</v>
      </c>
      <c r="D20" s="21">
        <v>200</v>
      </c>
      <c r="E20" s="13" t="str">
        <f t="shared" si="1"/>
        <v/>
      </c>
      <c r="F20" s="10" t="str">
        <f t="shared" si="5"/>
        <v/>
      </c>
      <c r="G20" s="16"/>
      <c r="H20" s="21"/>
      <c r="I20" s="7" t="str">
        <f t="shared" si="2"/>
        <v/>
      </c>
      <c r="J20" s="22" t="str">
        <f t="shared" si="3"/>
        <v/>
      </c>
      <c r="K20" s="6" t="e">
        <f t="shared" si="6"/>
        <v>#N/A</v>
      </c>
      <c r="L20" s="6" t="e">
        <f t="shared" si="4"/>
        <v>#N/A</v>
      </c>
      <c r="M20" s="6" t="e">
        <f t="shared" si="7"/>
        <v>#N/A</v>
      </c>
    </row>
    <row r="21" spans="1:13" x14ac:dyDescent="0.45">
      <c r="A21" s="16" t="s">
        <v>7</v>
      </c>
      <c r="B21" s="10" t="str">
        <f t="shared" si="0"/>
        <v/>
      </c>
      <c r="C21" s="16">
        <v>6</v>
      </c>
      <c r="D21" s="21">
        <v>500</v>
      </c>
      <c r="E21" s="13" t="str">
        <f t="shared" si="1"/>
        <v/>
      </c>
      <c r="F21" s="10" t="str">
        <f t="shared" si="5"/>
        <v/>
      </c>
      <c r="G21" s="16"/>
      <c r="H21" s="21"/>
      <c r="I21" s="7" t="str">
        <f t="shared" si="2"/>
        <v/>
      </c>
      <c r="J21" s="22" t="str">
        <f t="shared" si="3"/>
        <v/>
      </c>
      <c r="K21" s="6" t="e">
        <f t="shared" si="6"/>
        <v>#N/A</v>
      </c>
      <c r="L21" s="6" t="e">
        <f t="shared" si="4"/>
        <v>#N/A</v>
      </c>
      <c r="M21" s="6" t="e">
        <f t="shared" si="7"/>
        <v>#N/A</v>
      </c>
    </row>
    <row r="22" spans="1:13" x14ac:dyDescent="0.45">
      <c r="A22" s="16" t="s">
        <v>6</v>
      </c>
      <c r="B22" s="10" t="str">
        <f t="shared" si="0"/>
        <v/>
      </c>
      <c r="C22" s="16">
        <v>5</v>
      </c>
      <c r="D22" s="21">
        <v>100</v>
      </c>
      <c r="E22" s="13" t="str">
        <f t="shared" si="1"/>
        <v/>
      </c>
      <c r="F22" s="10" t="str">
        <f t="shared" si="5"/>
        <v/>
      </c>
      <c r="G22" s="16"/>
      <c r="H22" s="21"/>
      <c r="I22" s="7" t="str">
        <f t="shared" si="2"/>
        <v/>
      </c>
      <c r="J22" s="22" t="str">
        <f t="shared" si="3"/>
        <v/>
      </c>
      <c r="K22" s="6" t="e">
        <f t="shared" si="6"/>
        <v>#N/A</v>
      </c>
      <c r="L22" s="6" t="e">
        <f t="shared" si="4"/>
        <v>#N/A</v>
      </c>
      <c r="M22" s="6" t="e">
        <f t="shared" si="7"/>
        <v>#N/A</v>
      </c>
    </row>
    <row r="23" spans="1:13" x14ac:dyDescent="0.45">
      <c r="A23" s="16" t="s">
        <v>5</v>
      </c>
      <c r="B23" s="10" t="str">
        <f t="shared" si="0"/>
        <v/>
      </c>
      <c r="C23" s="16">
        <v>5</v>
      </c>
      <c r="D23" s="21">
        <v>100</v>
      </c>
      <c r="E23" s="13" t="str">
        <f t="shared" si="1"/>
        <v/>
      </c>
      <c r="F23" s="10" t="str">
        <f t="shared" si="5"/>
        <v/>
      </c>
      <c r="G23" s="16"/>
      <c r="H23" s="21"/>
      <c r="I23" s="7" t="str">
        <f t="shared" si="2"/>
        <v/>
      </c>
      <c r="J23" s="22" t="str">
        <f t="shared" si="3"/>
        <v/>
      </c>
      <c r="K23" s="6" t="e">
        <f t="shared" si="6"/>
        <v>#N/A</v>
      </c>
      <c r="L23" s="6" t="e">
        <f t="shared" si="4"/>
        <v>#N/A</v>
      </c>
      <c r="M23" s="6" t="e">
        <f t="shared" si="7"/>
        <v>#N/A</v>
      </c>
    </row>
    <row r="24" spans="1:13" x14ac:dyDescent="0.45">
      <c r="A24" s="16"/>
      <c r="B24" s="10" t="str">
        <f t="shared" si="0"/>
        <v/>
      </c>
      <c r="C24" s="16"/>
      <c r="D24" s="21"/>
      <c r="E24" s="13" t="str">
        <f t="shared" si="1"/>
        <v/>
      </c>
      <c r="F24" s="10" t="str">
        <f t="shared" si="5"/>
        <v/>
      </c>
      <c r="G24" s="16"/>
      <c r="H24" s="21"/>
      <c r="I24" s="7" t="str">
        <f t="shared" si="2"/>
        <v/>
      </c>
      <c r="J24" s="22" t="str">
        <f t="shared" si="3"/>
        <v/>
      </c>
      <c r="K24" s="6" t="e">
        <f t="shared" si="6"/>
        <v>#N/A</v>
      </c>
      <c r="L24" s="6" t="e">
        <f t="shared" si="4"/>
        <v>#N/A</v>
      </c>
      <c r="M24" s="6" t="e">
        <f t="shared" si="7"/>
        <v>#N/A</v>
      </c>
    </row>
    <row r="25" spans="1:13" x14ac:dyDescent="0.45">
      <c r="A25" s="16"/>
      <c r="B25" s="10" t="str">
        <f t="shared" si="0"/>
        <v/>
      </c>
      <c r="C25" s="16"/>
      <c r="D25" s="21"/>
      <c r="E25" s="13" t="str">
        <f t="shared" si="1"/>
        <v/>
      </c>
      <c r="F25" s="10" t="str">
        <f t="shared" si="5"/>
        <v/>
      </c>
      <c r="G25" s="16"/>
      <c r="H25" s="21"/>
      <c r="I25" s="7" t="str">
        <f t="shared" si="2"/>
        <v/>
      </c>
      <c r="J25" s="22" t="str">
        <f t="shared" si="3"/>
        <v/>
      </c>
      <c r="K25" s="6" t="e">
        <f t="shared" si="6"/>
        <v>#N/A</v>
      </c>
      <c r="L25" s="6" t="e">
        <f t="shared" si="4"/>
        <v>#N/A</v>
      </c>
      <c r="M25" s="6" t="e">
        <f t="shared" si="7"/>
        <v>#N/A</v>
      </c>
    </row>
    <row r="28" spans="1:13" x14ac:dyDescent="0.45">
      <c r="E28"/>
      <c r="F28"/>
      <c r="K28"/>
      <c r="L28"/>
      <c r="M28"/>
    </row>
    <row r="29" spans="1:13" x14ac:dyDescent="0.45">
      <c r="E29"/>
      <c r="F29"/>
      <c r="K29"/>
      <c r="L29"/>
      <c r="M29"/>
    </row>
    <row r="30" spans="1:13" x14ac:dyDescent="0.45">
      <c r="E30"/>
      <c r="F30"/>
      <c r="K30"/>
      <c r="L30"/>
      <c r="M30"/>
    </row>
    <row r="31" spans="1:13" x14ac:dyDescent="0.45">
      <c r="E31"/>
      <c r="F31"/>
      <c r="K31"/>
      <c r="L31"/>
      <c r="M31"/>
    </row>
    <row r="32" spans="1:13" x14ac:dyDescent="0.45">
      <c r="E32"/>
      <c r="F32"/>
      <c r="K32"/>
      <c r="L32"/>
      <c r="M32"/>
    </row>
    <row r="33" spans="5:13" x14ac:dyDescent="0.45">
      <c r="E33"/>
      <c r="F33"/>
      <c r="K33"/>
      <c r="L33"/>
      <c r="M33"/>
    </row>
    <row r="34" spans="5:13" x14ac:dyDescent="0.45">
      <c r="E34"/>
      <c r="F34"/>
      <c r="K34"/>
      <c r="L34"/>
      <c r="M34"/>
    </row>
    <row r="35" spans="5:13" x14ac:dyDescent="0.45">
      <c r="E35"/>
      <c r="F35"/>
      <c r="K35"/>
      <c r="L35"/>
      <c r="M35"/>
    </row>
    <row r="36" spans="5:13" x14ac:dyDescent="0.45">
      <c r="E36"/>
      <c r="F36"/>
      <c r="K36"/>
      <c r="L36"/>
      <c r="M36"/>
    </row>
    <row r="37" spans="5:13" x14ac:dyDescent="0.45">
      <c r="E37"/>
      <c r="F37"/>
      <c r="K37"/>
      <c r="L37"/>
      <c r="M37"/>
    </row>
    <row r="38" spans="5:13" x14ac:dyDescent="0.45">
      <c r="E38"/>
      <c r="F38"/>
      <c r="K38"/>
      <c r="L38"/>
      <c r="M38"/>
    </row>
    <row r="39" spans="5:13" x14ac:dyDescent="0.45">
      <c r="E39"/>
      <c r="F39"/>
      <c r="K39"/>
      <c r="L39"/>
      <c r="M39"/>
    </row>
    <row r="40" spans="5:13" x14ac:dyDescent="0.45">
      <c r="E40"/>
      <c r="F40"/>
      <c r="K40"/>
      <c r="L40"/>
      <c r="M40"/>
    </row>
    <row r="41" spans="5:13" x14ac:dyDescent="0.45">
      <c r="E41"/>
      <c r="F41"/>
      <c r="K41"/>
      <c r="L41"/>
      <c r="M41"/>
    </row>
    <row r="42" spans="5:13" x14ac:dyDescent="0.45">
      <c r="E42"/>
      <c r="F42"/>
      <c r="K42"/>
      <c r="L42"/>
      <c r="M42"/>
    </row>
    <row r="43" spans="5:13" x14ac:dyDescent="0.45">
      <c r="E43"/>
      <c r="F43"/>
      <c r="K43"/>
      <c r="L43"/>
      <c r="M43"/>
    </row>
    <row r="44" spans="5:13" x14ac:dyDescent="0.45">
      <c r="E44"/>
      <c r="F44"/>
      <c r="K44"/>
      <c r="L44"/>
      <c r="M44"/>
    </row>
    <row r="45" spans="5:13" x14ac:dyDescent="0.45">
      <c r="E45"/>
      <c r="F45"/>
      <c r="K45"/>
      <c r="L45"/>
      <c r="M45"/>
    </row>
    <row r="46" spans="5:13" x14ac:dyDescent="0.45">
      <c r="E46"/>
      <c r="F46"/>
      <c r="K46"/>
      <c r="L46"/>
      <c r="M46"/>
    </row>
    <row r="47" spans="5:13" x14ac:dyDescent="0.45">
      <c r="E47"/>
      <c r="F47"/>
      <c r="K47"/>
      <c r="L47"/>
      <c r="M47"/>
    </row>
    <row r="48" spans="5:13" x14ac:dyDescent="0.45">
      <c r="E48"/>
      <c r="F48"/>
      <c r="K48"/>
      <c r="L48"/>
      <c r="M48"/>
    </row>
  </sheetData>
  <sheetProtection sheet="1" objects="1" scenarios="1"/>
  <pageMargins left="0.25" right="0.25" top="0.75" bottom="0.75" header="0.3" footer="0.3"/>
  <pageSetup paperSize="9" orientation="landscape" verticalDpi="0" r:id="rId1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Задачи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cp:lastPrinted>2016-11-23T11:58:00Z</cp:lastPrinted>
  <dcterms:created xsi:type="dcterms:W3CDTF">2016-11-16T14:06:03Z</dcterms:created>
  <dcterms:modified xsi:type="dcterms:W3CDTF">2019-11-15T08:56:03Z</dcterms:modified>
</cp:coreProperties>
</file>